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uretustetey-my.sharepoint.com/personal/stephane_teyssier_b-e-s-t_fr/Documents/Documents/AMO/2025/31122025 FRANCE TELEVISIONS MULTISERVICES/BEST/Base DCE révisé/"/>
    </mc:Choice>
  </mc:AlternateContent>
  <xr:revisionPtr revIDLastSave="9" documentId="8_{B77278C1-DAA7-4F94-8BD8-7182ED844276}" xr6:coauthVersionLast="47" xr6:coauthVersionMax="47" xr10:uidLastSave="{F5F1780A-9523-459D-BFB4-A3A47BFEE252}"/>
  <bookViews>
    <workbookView xWindow="25695" yWindow="0" windowWidth="26010" windowHeight="20985" firstSheet="3" activeTab="12" xr2:uid="{A70B8A39-EE4A-479F-AB19-2FDD4F8B9F50}"/>
  </bookViews>
  <sheets>
    <sheet name="MFTV" sheetId="8" r:id="rId1"/>
    <sheet name="Valin" sheetId="10" r:id="rId2"/>
    <sheet name="Seine Ouest" sheetId="3" r:id="rId3"/>
    <sheet name="Quadrans" sheetId="9" r:id="rId4"/>
    <sheet name="Barjac" sheetId="13" r:id="rId5"/>
    <sheet name="Bois d'Arcy" sheetId="4" r:id="rId6"/>
    <sheet name="Bobigny" sheetId="12" r:id="rId7"/>
    <sheet name="Cergy" sheetId="15" r:id="rId8"/>
    <sheet name="Melun" sheetId="11" r:id="rId9"/>
    <sheet name="Versailles" sheetId="14" r:id="rId10"/>
    <sheet name="31 Lille" sheetId="1" r:id="rId11"/>
    <sheet name="Lomme" sheetId="7" r:id="rId12"/>
    <sheet name="Récaptitulatif" sheetId="6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8" i="6" l="1"/>
  <c r="D58" i="6"/>
  <c r="E58" i="6"/>
  <c r="F58" i="6"/>
  <c r="C59" i="6"/>
  <c r="D59" i="6"/>
  <c r="E59" i="6"/>
  <c r="F59" i="6"/>
  <c r="C60" i="6"/>
  <c r="D60" i="6"/>
  <c r="E60" i="6"/>
  <c r="F60" i="6"/>
  <c r="C61" i="6"/>
  <c r="D61" i="6"/>
  <c r="E61" i="6"/>
  <c r="F61" i="6"/>
  <c r="C62" i="6"/>
  <c r="D62" i="6"/>
  <c r="E62" i="6"/>
  <c r="F62" i="6"/>
  <c r="C63" i="6"/>
  <c r="D63" i="6"/>
  <c r="E63" i="6"/>
  <c r="F63" i="6"/>
  <c r="C64" i="6"/>
  <c r="D64" i="6"/>
  <c r="E64" i="6"/>
  <c r="F64" i="6"/>
  <c r="C65" i="6"/>
  <c r="D65" i="6"/>
  <c r="E65" i="6"/>
  <c r="F65" i="6"/>
  <c r="C66" i="6"/>
  <c r="D66" i="6"/>
  <c r="E66" i="6"/>
  <c r="F66" i="6"/>
  <c r="C67" i="6"/>
  <c r="D67" i="6"/>
  <c r="E67" i="6"/>
  <c r="F67" i="6"/>
  <c r="C68" i="6"/>
  <c r="D68" i="6"/>
  <c r="E68" i="6"/>
  <c r="F68" i="6"/>
  <c r="C69" i="6"/>
  <c r="D69" i="6"/>
  <c r="E69" i="6"/>
  <c r="F69" i="6"/>
  <c r="C70" i="6"/>
  <c r="D70" i="6"/>
  <c r="E70" i="6"/>
  <c r="F70" i="6"/>
  <c r="C71" i="6"/>
  <c r="D71" i="6"/>
  <c r="E71" i="6"/>
  <c r="F71" i="6"/>
  <c r="C72" i="6"/>
  <c r="D72" i="6"/>
  <c r="E72" i="6"/>
  <c r="F72" i="6"/>
  <c r="F57" i="6"/>
  <c r="E57" i="6"/>
  <c r="D57" i="6"/>
  <c r="C57" i="6"/>
  <c r="C66" i="9"/>
  <c r="F73" i="6" s="1"/>
  <c r="J42" i="6"/>
  <c r="I42" i="6"/>
  <c r="H42" i="6"/>
  <c r="G42" i="6"/>
  <c r="J41" i="6"/>
  <c r="I41" i="6"/>
  <c r="H41" i="6"/>
  <c r="G41" i="6"/>
  <c r="J40" i="6"/>
  <c r="I40" i="6"/>
  <c r="H40" i="6"/>
  <c r="G40" i="6"/>
  <c r="J39" i="6"/>
  <c r="I39" i="6"/>
  <c r="H39" i="6"/>
  <c r="G39" i="6"/>
  <c r="J38" i="6"/>
  <c r="I38" i="6"/>
  <c r="H38" i="6"/>
  <c r="G38" i="6"/>
  <c r="J37" i="6"/>
  <c r="I37" i="6"/>
  <c r="H37" i="6"/>
  <c r="G37" i="6"/>
  <c r="J36" i="6"/>
  <c r="I36" i="6"/>
  <c r="H36" i="6"/>
  <c r="G36" i="6"/>
  <c r="J35" i="6"/>
  <c r="I35" i="6"/>
  <c r="H35" i="6"/>
  <c r="G35" i="6"/>
  <c r="J34" i="6"/>
  <c r="I34" i="6"/>
  <c r="H34" i="6"/>
  <c r="G34" i="6"/>
  <c r="J33" i="6"/>
  <c r="I33" i="6"/>
  <c r="H33" i="6"/>
  <c r="G33" i="6"/>
  <c r="J32" i="6"/>
  <c r="I32" i="6"/>
  <c r="H32" i="6"/>
  <c r="G32" i="6"/>
  <c r="J31" i="6"/>
  <c r="I31" i="6"/>
  <c r="H31" i="6"/>
  <c r="G31" i="6"/>
  <c r="J30" i="6"/>
  <c r="I30" i="6"/>
  <c r="H30" i="6"/>
  <c r="G30" i="6"/>
  <c r="H29" i="6"/>
  <c r="I29" i="6"/>
  <c r="J29" i="6"/>
  <c r="G29" i="6"/>
  <c r="H19" i="3"/>
  <c r="H21" i="9"/>
  <c r="H15" i="9"/>
  <c r="H10" i="1"/>
  <c r="H13" i="9"/>
  <c r="D73" i="6"/>
  <c r="C73" i="6"/>
  <c r="K52" i="6"/>
  <c r="J52" i="6"/>
  <c r="I52" i="6"/>
  <c r="H52" i="6"/>
  <c r="G52" i="6"/>
  <c r="F52" i="6"/>
  <c r="M47" i="6"/>
  <c r="L47" i="6"/>
  <c r="J47" i="6"/>
  <c r="H47" i="6"/>
  <c r="F47" i="6"/>
  <c r="E47" i="6"/>
  <c r="D47" i="6"/>
  <c r="C47" i="6"/>
  <c r="B47" i="6"/>
  <c r="M31" i="6"/>
  <c r="M32" i="6"/>
  <c r="M33" i="6"/>
  <c r="M34" i="6"/>
  <c r="M35" i="6"/>
  <c r="M30" i="6"/>
  <c r="L31" i="6"/>
  <c r="L32" i="6"/>
  <c r="L33" i="6"/>
  <c r="L34" i="6"/>
  <c r="L35" i="6"/>
  <c r="L30" i="6"/>
  <c r="K31" i="6"/>
  <c r="K32" i="6"/>
  <c r="K33" i="6"/>
  <c r="K34" i="6"/>
  <c r="K35" i="6"/>
  <c r="K30" i="6"/>
  <c r="F31" i="6"/>
  <c r="F32" i="6"/>
  <c r="F33" i="6"/>
  <c r="F34" i="6"/>
  <c r="F35" i="6"/>
  <c r="F30" i="6"/>
  <c r="E31" i="6"/>
  <c r="E32" i="6"/>
  <c r="E33" i="6"/>
  <c r="E34" i="6"/>
  <c r="E35" i="6"/>
  <c r="A38" i="6"/>
  <c r="D38" i="6" s="1"/>
  <c r="E30" i="6"/>
  <c r="D31" i="6"/>
  <c r="D32" i="6"/>
  <c r="D33" i="6"/>
  <c r="D34" i="6"/>
  <c r="D35" i="6"/>
  <c r="D30" i="6"/>
  <c r="C31" i="6"/>
  <c r="C32" i="6"/>
  <c r="C33" i="6"/>
  <c r="C34" i="6"/>
  <c r="C35" i="6"/>
  <c r="C30" i="6"/>
  <c r="B30" i="6"/>
  <c r="B31" i="6"/>
  <c r="B32" i="6"/>
  <c r="B33" i="6"/>
  <c r="B34" i="6"/>
  <c r="B35" i="6"/>
  <c r="A41" i="6"/>
  <c r="D41" i="6" s="1"/>
  <c r="A36" i="6"/>
  <c r="B36" i="6" s="1"/>
  <c r="A39" i="6"/>
  <c r="C39" i="6" s="1"/>
  <c r="A40" i="6"/>
  <c r="C40" i="6" s="1"/>
  <c r="A37" i="6"/>
  <c r="D37" i="6" s="1"/>
  <c r="M24" i="6"/>
  <c r="M23" i="6"/>
  <c r="L23" i="6"/>
  <c r="K23" i="6"/>
  <c r="J23" i="6"/>
  <c r="I23" i="6"/>
  <c r="H23" i="6"/>
  <c r="G23" i="6"/>
  <c r="F24" i="6"/>
  <c r="I24" i="6" s="1"/>
  <c r="L24" i="6" s="1"/>
  <c r="F23" i="6"/>
  <c r="E24" i="6"/>
  <c r="H24" i="6" s="1"/>
  <c r="K24" i="6" s="1"/>
  <c r="E23" i="6"/>
  <c r="D24" i="6"/>
  <c r="G24" i="6" s="1"/>
  <c r="J24" i="6" s="1"/>
  <c r="D23" i="6"/>
  <c r="C24" i="6"/>
  <c r="C23" i="6"/>
  <c r="B24" i="6"/>
  <c r="F7" i="7"/>
  <c r="D23" i="7"/>
  <c r="C23" i="7"/>
  <c r="B23" i="7"/>
  <c r="B17" i="6" s="1"/>
  <c r="E23" i="7"/>
  <c r="C17" i="6"/>
  <c r="N17" i="6"/>
  <c r="N16" i="6"/>
  <c r="N15" i="6"/>
  <c r="N14" i="6"/>
  <c r="N13" i="6"/>
  <c r="N12" i="6"/>
  <c r="N11" i="6"/>
  <c r="N10" i="6"/>
  <c r="N9" i="6"/>
  <c r="N8" i="6"/>
  <c r="N7" i="6"/>
  <c r="J16" i="6"/>
  <c r="J15" i="6"/>
  <c r="J14" i="6"/>
  <c r="J13" i="6"/>
  <c r="J12" i="6"/>
  <c r="J11" i="6"/>
  <c r="J10" i="6"/>
  <c r="J9" i="6"/>
  <c r="J8" i="6"/>
  <c r="J7" i="6"/>
  <c r="J6" i="6"/>
  <c r="C11" i="6"/>
  <c r="D11" i="6"/>
  <c r="E11" i="6"/>
  <c r="F11" i="6"/>
  <c r="G11" i="6"/>
  <c r="H11" i="6"/>
  <c r="I11" i="6"/>
  <c r="K11" i="6"/>
  <c r="L11" i="6"/>
  <c r="M11" i="6"/>
  <c r="O11" i="6"/>
  <c r="C12" i="6"/>
  <c r="D12" i="6"/>
  <c r="E12" i="6"/>
  <c r="F12" i="6"/>
  <c r="G12" i="6"/>
  <c r="H12" i="6"/>
  <c r="I12" i="6"/>
  <c r="K12" i="6"/>
  <c r="L12" i="6"/>
  <c r="M12" i="6"/>
  <c r="O12" i="6"/>
  <c r="C13" i="6"/>
  <c r="D13" i="6"/>
  <c r="E13" i="6"/>
  <c r="F13" i="6"/>
  <c r="G13" i="6"/>
  <c r="H13" i="6"/>
  <c r="I13" i="6"/>
  <c r="K13" i="6"/>
  <c r="L13" i="6"/>
  <c r="M13" i="6"/>
  <c r="O13" i="6"/>
  <c r="E14" i="6"/>
  <c r="F14" i="6"/>
  <c r="G14" i="6"/>
  <c r="H14" i="6"/>
  <c r="I14" i="6"/>
  <c r="K14" i="6"/>
  <c r="L14" i="6"/>
  <c r="M14" i="6"/>
  <c r="O14" i="6"/>
  <c r="C15" i="6"/>
  <c r="D15" i="6"/>
  <c r="E15" i="6"/>
  <c r="F15" i="6"/>
  <c r="G15" i="6"/>
  <c r="H15" i="6"/>
  <c r="I15" i="6"/>
  <c r="K15" i="6"/>
  <c r="L15" i="6"/>
  <c r="M15" i="6"/>
  <c r="O15" i="6"/>
  <c r="E16" i="6"/>
  <c r="H16" i="6"/>
  <c r="I16" i="6"/>
  <c r="K16" i="6"/>
  <c r="L16" i="6"/>
  <c r="M16" i="6"/>
  <c r="D17" i="6"/>
  <c r="E17" i="6"/>
  <c r="F17" i="6"/>
  <c r="G17" i="6"/>
  <c r="H17" i="6"/>
  <c r="I17" i="6"/>
  <c r="K17" i="6"/>
  <c r="L17" i="6"/>
  <c r="M17" i="6"/>
  <c r="O17" i="6"/>
  <c r="B15" i="6"/>
  <c r="B14" i="6"/>
  <c r="B13" i="6"/>
  <c r="B12" i="6"/>
  <c r="B11" i="6"/>
  <c r="D10" i="6"/>
  <c r="E10" i="6"/>
  <c r="F10" i="6"/>
  <c r="G10" i="6"/>
  <c r="H10" i="6"/>
  <c r="I10" i="6"/>
  <c r="K10" i="6"/>
  <c r="M10" i="6"/>
  <c r="O10" i="6"/>
  <c r="F9" i="6"/>
  <c r="G9" i="6"/>
  <c r="I9" i="6"/>
  <c r="K9" i="6"/>
  <c r="L9" i="6"/>
  <c r="M9" i="6"/>
  <c r="C8" i="6"/>
  <c r="F8" i="6"/>
  <c r="I8" i="6"/>
  <c r="K8" i="6"/>
  <c r="L8" i="6"/>
  <c r="M8" i="6"/>
  <c r="I7" i="6"/>
  <c r="K7" i="6"/>
  <c r="L7" i="6"/>
  <c r="M7" i="6"/>
  <c r="O7" i="6"/>
  <c r="O6" i="6"/>
  <c r="B27" i="15"/>
  <c r="B18" i="15"/>
  <c r="B12" i="15"/>
  <c r="C10" i="15"/>
  <c r="C11" i="15"/>
  <c r="C9" i="15"/>
  <c r="E8" i="14"/>
  <c r="E9" i="14"/>
  <c r="E10" i="14"/>
  <c r="E11" i="14"/>
  <c r="B36" i="14" s="1"/>
  <c r="E12" i="14"/>
  <c r="E7" i="14"/>
  <c r="B19" i="14"/>
  <c r="D13" i="14"/>
  <c r="C13" i="14"/>
  <c r="B25" i="13"/>
  <c r="B14" i="13"/>
  <c r="B8" i="13"/>
  <c r="C7" i="13"/>
  <c r="C8" i="13" s="1"/>
  <c r="O57" i="6" l="1"/>
  <c r="O68" i="6"/>
  <c r="O70" i="6"/>
  <c r="O69" i="6"/>
  <c r="O71" i="6"/>
  <c r="O65" i="6"/>
  <c r="O72" i="6"/>
  <c r="O67" i="6"/>
  <c r="O61" i="6"/>
  <c r="O62" i="6"/>
  <c r="O64" i="6"/>
  <c r="O66" i="6"/>
  <c r="O63" i="6"/>
  <c r="O58" i="6"/>
  <c r="O60" i="6"/>
  <c r="O59" i="6"/>
  <c r="C38" i="6"/>
  <c r="F36" i="6"/>
  <c r="C36" i="6"/>
  <c r="L36" i="6"/>
  <c r="N47" i="6"/>
  <c r="E36" i="6"/>
  <c r="K36" i="6"/>
  <c r="E41" i="6"/>
  <c r="F41" i="6"/>
  <c r="K41" i="6"/>
  <c r="L41" i="6"/>
  <c r="M41" i="6"/>
  <c r="E40" i="6"/>
  <c r="F40" i="6"/>
  <c r="K40" i="6"/>
  <c r="L40" i="6"/>
  <c r="M40" i="6"/>
  <c r="D36" i="6"/>
  <c r="E39" i="6"/>
  <c r="F39" i="6"/>
  <c r="K39" i="6"/>
  <c r="L39" i="6"/>
  <c r="M39" i="6"/>
  <c r="E38" i="6"/>
  <c r="F38" i="6"/>
  <c r="K38" i="6"/>
  <c r="L38" i="6"/>
  <c r="M38" i="6"/>
  <c r="E37" i="6"/>
  <c r="F37" i="6"/>
  <c r="K37" i="6"/>
  <c r="L37" i="6"/>
  <c r="M37" i="6"/>
  <c r="C41" i="6"/>
  <c r="M36" i="6"/>
  <c r="C37" i="6"/>
  <c r="B41" i="6"/>
  <c r="B38" i="6"/>
  <c r="B40" i="6"/>
  <c r="B39" i="6"/>
  <c r="B37" i="6"/>
  <c r="D40" i="6"/>
  <c r="D39" i="6"/>
  <c r="N34" i="6"/>
  <c r="N32" i="6"/>
  <c r="N33" i="6"/>
  <c r="N30" i="6"/>
  <c r="N31" i="6"/>
  <c r="N35" i="6"/>
  <c r="N24" i="6"/>
  <c r="G25" i="6"/>
  <c r="F25" i="6"/>
  <c r="E25" i="6"/>
  <c r="P13" i="6"/>
  <c r="P15" i="6"/>
  <c r="P11" i="6"/>
  <c r="P12" i="6"/>
  <c r="C12" i="15"/>
  <c r="C7" i="15"/>
  <c r="C8" i="15"/>
  <c r="E13" i="14"/>
  <c r="B13" i="14"/>
  <c r="B58" i="9"/>
  <c r="E52" i="6" s="1"/>
  <c r="H17" i="9"/>
  <c r="B16" i="9"/>
  <c r="B18" i="12"/>
  <c r="D10" i="12"/>
  <c r="D9" i="12"/>
  <c r="D8" i="12"/>
  <c r="D11" i="12"/>
  <c r="D7" i="12"/>
  <c r="B17" i="11"/>
  <c r="D9" i="11"/>
  <c r="D7" i="11"/>
  <c r="D10" i="11"/>
  <c r="D8" i="11"/>
  <c r="H18" i="4"/>
  <c r="H12" i="4"/>
  <c r="H11" i="4"/>
  <c r="H10" i="4"/>
  <c r="H9" i="4"/>
  <c r="H8" i="4"/>
  <c r="H13" i="4"/>
  <c r="H14" i="4"/>
  <c r="H15" i="4"/>
  <c r="H16" i="4"/>
  <c r="H17" i="4"/>
  <c r="H19" i="4"/>
  <c r="H20" i="4"/>
  <c r="H7" i="4"/>
  <c r="B56" i="4" s="1"/>
  <c r="G21" i="4"/>
  <c r="L10" i="6" s="1"/>
  <c r="E21" i="4"/>
  <c r="D21" i="4"/>
  <c r="N38" i="6" l="1"/>
  <c r="N41" i="6"/>
  <c r="N37" i="6"/>
  <c r="N36" i="6"/>
  <c r="N39" i="6"/>
  <c r="N40" i="6"/>
  <c r="J25" i="6"/>
  <c r="M25" i="6"/>
  <c r="I25" i="6"/>
  <c r="L25" i="6"/>
  <c r="H25" i="6"/>
  <c r="K25" i="6"/>
  <c r="B31" i="12"/>
  <c r="B12" i="12"/>
  <c r="C12" i="12"/>
  <c r="D12" i="12"/>
  <c r="B29" i="11"/>
  <c r="C11" i="11"/>
  <c r="D14" i="6" s="1"/>
  <c r="B11" i="11"/>
  <c r="C14" i="6" s="1"/>
  <c r="D11" i="11"/>
  <c r="P14" i="6" l="1"/>
  <c r="B65" i="10"/>
  <c r="C52" i="6" s="1"/>
  <c r="F28" i="10"/>
  <c r="F7" i="6" s="1"/>
  <c r="I20" i="10"/>
  <c r="I19" i="10"/>
  <c r="I18" i="10"/>
  <c r="I17" i="10"/>
  <c r="I16" i="10"/>
  <c r="I15" i="10"/>
  <c r="I13" i="10"/>
  <c r="H13" i="3"/>
  <c r="H28" i="10" l="1"/>
  <c r="G7" i="6" s="1"/>
  <c r="G28" i="10"/>
  <c r="H7" i="6" s="1"/>
  <c r="E28" i="10"/>
  <c r="E7" i="6" s="1"/>
  <c r="D28" i="10"/>
  <c r="D7" i="6" s="1"/>
  <c r="C28" i="10"/>
  <c r="C7" i="6" s="1"/>
  <c r="B28" i="10"/>
  <c r="B7" i="6" s="1"/>
  <c r="I27" i="10"/>
  <c r="I26" i="10"/>
  <c r="I25" i="10"/>
  <c r="I24" i="10"/>
  <c r="I23" i="10"/>
  <c r="I22" i="10"/>
  <c r="I21" i="10"/>
  <c r="I14" i="10"/>
  <c r="I12" i="10"/>
  <c r="I11" i="10"/>
  <c r="I10" i="10"/>
  <c r="I9" i="10"/>
  <c r="I8" i="10"/>
  <c r="I7" i="10"/>
  <c r="G24" i="9"/>
  <c r="O9" i="6" s="1"/>
  <c r="E24" i="9"/>
  <c r="E9" i="6" s="1"/>
  <c r="C24" i="9"/>
  <c r="C9" i="6" s="1"/>
  <c r="B24" i="9"/>
  <c r="B9" i="6" s="1"/>
  <c r="H23" i="9"/>
  <c r="H22" i="9"/>
  <c r="H20" i="9"/>
  <c r="H19" i="9"/>
  <c r="H18" i="9"/>
  <c r="H16" i="9"/>
  <c r="H14" i="9"/>
  <c r="H12" i="9"/>
  <c r="D24" i="9"/>
  <c r="D9" i="6" s="1"/>
  <c r="F24" i="9"/>
  <c r="H9" i="6" s="1"/>
  <c r="H9" i="9"/>
  <c r="H8" i="9"/>
  <c r="H7" i="9"/>
  <c r="A54" i="3"/>
  <c r="A53" i="3"/>
  <c r="B62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6" i="8"/>
  <c r="N15" i="8"/>
  <c r="N14" i="8"/>
  <c r="N13" i="8"/>
  <c r="N12" i="8"/>
  <c r="N11" i="8"/>
  <c r="N10" i="8"/>
  <c r="N9" i="8"/>
  <c r="N8" i="8"/>
  <c r="N46" i="8"/>
  <c r="B93" i="8" s="1"/>
  <c r="B94" i="8" s="1"/>
  <c r="B52" i="6" s="1"/>
  <c r="N45" i="8"/>
  <c r="N44" i="8"/>
  <c r="N43" i="8"/>
  <c r="N42" i="8"/>
  <c r="N41" i="8"/>
  <c r="N40" i="8"/>
  <c r="N39" i="8"/>
  <c r="N38" i="8"/>
  <c r="N37" i="8"/>
  <c r="N36" i="8"/>
  <c r="N35" i="8"/>
  <c r="N34" i="8"/>
  <c r="L47" i="8"/>
  <c r="M6" i="6" s="1"/>
  <c r="K47" i="8"/>
  <c r="L6" i="6" s="1"/>
  <c r="L18" i="6" s="1"/>
  <c r="G47" i="8"/>
  <c r="G6" i="6" s="1"/>
  <c r="I47" i="8"/>
  <c r="I6" i="6" s="1"/>
  <c r="I18" i="6" s="1"/>
  <c r="F47" i="8"/>
  <c r="F6" i="6" s="1"/>
  <c r="I28" i="10" l="1"/>
  <c r="B35" i="10" s="1"/>
  <c r="H10" i="9"/>
  <c r="H11" i="9"/>
  <c r="N18" i="8"/>
  <c r="N17" i="8"/>
  <c r="H24" i="9" l="1"/>
  <c r="B31" i="9" s="1"/>
  <c r="M47" i="8"/>
  <c r="N6" i="6" s="1"/>
  <c r="N18" i="6" s="1"/>
  <c r="J47" i="8"/>
  <c r="K6" i="6" s="1"/>
  <c r="K18" i="6" s="1"/>
  <c r="E47" i="8"/>
  <c r="E6" i="6" s="1"/>
  <c r="C47" i="8"/>
  <c r="C6" i="6" s="1"/>
  <c r="B47" i="8"/>
  <c r="B6" i="6" s="1"/>
  <c r="D47" i="8"/>
  <c r="D6" i="6" s="1"/>
  <c r="H47" i="8"/>
  <c r="H6" i="6" s="1"/>
  <c r="N7" i="8"/>
  <c r="A56" i="3"/>
  <c r="F22" i="3" l="1"/>
  <c r="G8" i="6" s="1"/>
  <c r="C11" i="3"/>
  <c r="E10" i="3"/>
  <c r="H10" i="3" s="1"/>
  <c r="A53" i="7"/>
  <c r="A54" i="7"/>
  <c r="A55" i="7"/>
  <c r="A52" i="7"/>
  <c r="B30" i="7"/>
  <c r="F11" i="7"/>
  <c r="F21" i="7"/>
  <c r="F18" i="7"/>
  <c r="F17" i="7"/>
  <c r="F12" i="7"/>
  <c r="F22" i="7"/>
  <c r="F20" i="7"/>
  <c r="F19" i="7"/>
  <c r="F16" i="7"/>
  <c r="F14" i="7"/>
  <c r="F13" i="7"/>
  <c r="F9" i="7"/>
  <c r="F8" i="7"/>
  <c r="H17" i="1"/>
  <c r="N47" i="8" l="1"/>
  <c r="B52" i="8" s="1"/>
  <c r="J17" i="6"/>
  <c r="J18" i="6" s="1"/>
  <c r="B56" i="7"/>
  <c r="M52" i="6" s="1"/>
  <c r="F15" i="7"/>
  <c r="F10" i="7"/>
  <c r="F23" i="7" l="1"/>
  <c r="B54" i="8"/>
  <c r="B23" i="6"/>
  <c r="N23" i="6" s="1"/>
  <c r="E20" i="1"/>
  <c r="G16" i="6" s="1"/>
  <c r="H9" i="1"/>
  <c r="H8" i="1"/>
  <c r="F20" i="1"/>
  <c r="F16" i="6" s="1"/>
  <c r="D20" i="1" l="1"/>
  <c r="D16" i="6" s="1"/>
  <c r="F21" i="4" l="1"/>
  <c r="C21" i="4"/>
  <c r="C10" i="6" s="1"/>
  <c r="H20" i="3"/>
  <c r="B56" i="3" s="1"/>
  <c r="H7" i="3"/>
  <c r="H16" i="3"/>
  <c r="B54" i="3" s="1"/>
  <c r="H8" i="3"/>
  <c r="H9" i="3"/>
  <c r="H11" i="3"/>
  <c r="G22" i="3"/>
  <c r="O8" i="6" s="1"/>
  <c r="C22" i="3"/>
  <c r="D8" i="6" s="1"/>
  <c r="H18" i="3"/>
  <c r="B52" i="3" s="1"/>
  <c r="H17" i="3"/>
  <c r="H15" i="3"/>
  <c r="B53" i="3" s="1"/>
  <c r="M18" i="6" l="1"/>
  <c r="D18" i="6"/>
  <c r="B57" i="3"/>
  <c r="D52" i="6" s="1"/>
  <c r="B25" i="6"/>
  <c r="D25" i="6"/>
  <c r="B28" i="4"/>
  <c r="H21" i="4"/>
  <c r="B21" i="4"/>
  <c r="B10" i="6" s="1"/>
  <c r="P10" i="6" s="1"/>
  <c r="B22" i="3"/>
  <c r="B8" i="6" s="1"/>
  <c r="D22" i="3"/>
  <c r="E8" i="6" s="1"/>
  <c r="E18" i="6" s="1"/>
  <c r="H14" i="3"/>
  <c r="H21" i="3"/>
  <c r="C69" i="3" s="1"/>
  <c r="E73" i="6" s="1"/>
  <c r="O73" i="6" s="1"/>
  <c r="H18" i="1"/>
  <c r="G18" i="6" l="1"/>
  <c r="E22" i="3"/>
  <c r="H8" i="6" s="1"/>
  <c r="H18" i="6" s="1"/>
  <c r="H12" i="3"/>
  <c r="B26" i="1"/>
  <c r="H22" i="3" l="1"/>
  <c r="P9" i="6"/>
  <c r="B29" i="3"/>
  <c r="H15" i="1"/>
  <c r="H14" i="1"/>
  <c r="N25" i="6" l="1"/>
  <c r="C25" i="6"/>
  <c r="P8" i="6"/>
  <c r="G20" i="1"/>
  <c r="O16" i="6" s="1"/>
  <c r="O18" i="6" s="1"/>
  <c r="C20" i="1"/>
  <c r="C16" i="6" s="1"/>
  <c r="B20" i="1"/>
  <c r="B16" i="6" s="1"/>
  <c r="H11" i="1"/>
  <c r="H12" i="1"/>
  <c r="H13" i="1"/>
  <c r="H16" i="1"/>
  <c r="H19" i="1"/>
  <c r="H7" i="1"/>
  <c r="P16" i="6" l="1"/>
  <c r="B18" i="6"/>
  <c r="P17" i="6"/>
  <c r="P6" i="6"/>
  <c r="C18" i="6"/>
  <c r="F18" i="6"/>
  <c r="B53" i="1"/>
  <c r="L52" i="6" s="1"/>
  <c r="N52" i="6" s="1"/>
  <c r="H20" i="1"/>
  <c r="P7" i="6" l="1"/>
  <c r="P18" i="6" l="1"/>
</calcChain>
</file>

<file path=xl/sharedStrings.xml><?xml version="1.0" encoding="utf-8"?>
<sst xmlns="http://schemas.openxmlformats.org/spreadsheetml/2006/main" count="1802" uniqueCount="235">
  <si>
    <t>Désignation des locaux</t>
  </si>
  <si>
    <t>Plastique</t>
  </si>
  <si>
    <t>Carrelage</t>
  </si>
  <si>
    <t>Circulation</t>
  </si>
  <si>
    <t>Bureaux</t>
  </si>
  <si>
    <t>Salle de réunion</t>
  </si>
  <si>
    <t>Espace repas détente</t>
  </si>
  <si>
    <t>Sanitaires</t>
  </si>
  <si>
    <t>Locaux techniques</t>
  </si>
  <si>
    <t>Locaux de stockage</t>
  </si>
  <si>
    <t>Total</t>
  </si>
  <si>
    <t>Totaux des surfaces sols</t>
  </si>
  <si>
    <t>Douches</t>
  </si>
  <si>
    <t>Vestaires</t>
  </si>
  <si>
    <t>Nature et surfaces des sols par typologie de locaux</t>
  </si>
  <si>
    <t>Désignation</t>
  </si>
  <si>
    <t>Surfaces déployées en m²</t>
  </si>
  <si>
    <t>Total des surfaces de la vitrerie</t>
  </si>
  <si>
    <t>Surfaces déployées de la vitrerie par type d'accessibilité</t>
  </si>
  <si>
    <t>Équipements sanitaires</t>
  </si>
  <si>
    <t>Qté</t>
  </si>
  <si>
    <t>Papier hygiénique</t>
  </si>
  <si>
    <t>Essuie-main papier</t>
  </si>
  <si>
    <t>Savon</t>
  </si>
  <si>
    <t>Conteneurs hygiène féminine</t>
  </si>
  <si>
    <t>Socle et balayette</t>
  </si>
  <si>
    <t>Local informatique</t>
  </si>
  <si>
    <t>-</t>
  </si>
  <si>
    <t>Fontaine à eau</t>
  </si>
  <si>
    <t>Type</t>
  </si>
  <si>
    <t>Escaliers</t>
  </si>
  <si>
    <t>Extérieurs</t>
  </si>
  <si>
    <t>Accueil</t>
  </si>
  <si>
    <t>Ascenseurs</t>
  </si>
  <si>
    <t>Bitume</t>
  </si>
  <si>
    <t>Loges</t>
  </si>
  <si>
    <t xml:space="preserve">Nature et surfaces des sols par typologie de locaux </t>
  </si>
  <si>
    <t>Moquette</t>
  </si>
  <si>
    <t>Parfum</t>
  </si>
  <si>
    <t>Équipements</t>
  </si>
  <si>
    <t>Surfaces à traiter</t>
  </si>
  <si>
    <t>Espaces verts</t>
  </si>
  <si>
    <t>Ciment peint</t>
  </si>
  <si>
    <t>Atelier</t>
  </si>
  <si>
    <t>Récapitulatif lot 2</t>
  </si>
  <si>
    <t>Surfaces totales déployées en m²</t>
  </si>
  <si>
    <t xml:space="preserve">Effectif sur site </t>
  </si>
  <si>
    <t>Quantité</t>
  </si>
  <si>
    <t>Total du nombre des fontaines à eau</t>
  </si>
  <si>
    <t>Locaux technique</t>
  </si>
  <si>
    <t>Total des surfaces</t>
  </si>
  <si>
    <t>Total des équipements</t>
  </si>
  <si>
    <t>Site : Le 31</t>
  </si>
  <si>
    <t>Adresse : 19 rue d'Amiens 59000 lille</t>
  </si>
  <si>
    <t>Plancher Technique</t>
  </si>
  <si>
    <t>Salles montage, mixage et son</t>
  </si>
  <si>
    <t>Effectif sur site : 30 personnes par jour</t>
  </si>
  <si>
    <t>Terrasses</t>
  </si>
  <si>
    <t>Salles montage, mixage, étalonnage et son</t>
  </si>
  <si>
    <t>Studio bruitage</t>
  </si>
  <si>
    <t>Site : Lomme</t>
  </si>
  <si>
    <t>Béton lissé</t>
  </si>
  <si>
    <t>Abords</t>
  </si>
  <si>
    <t>Bureaux open space</t>
  </si>
  <si>
    <t>Local costumes</t>
  </si>
  <si>
    <t>Ateliers et locaux de stockage</t>
  </si>
  <si>
    <t>Local technique</t>
  </si>
  <si>
    <t>Garages</t>
  </si>
  <si>
    <t>Effectif sur site : 15 personnes par jour + 80 personnes par jour sur 15 jours par an</t>
  </si>
  <si>
    <t>Zone administratif</t>
  </si>
  <si>
    <t>Site : Seine Ouest</t>
  </si>
  <si>
    <t>Adresse : 1-2 rue du Professeur Florian Delbarre 75015 PARIS</t>
  </si>
  <si>
    <t>Pierre marbrière</t>
  </si>
  <si>
    <t>Hall d'accueil</t>
  </si>
  <si>
    <t>Ciment Peint</t>
  </si>
  <si>
    <t>Espace détente</t>
  </si>
  <si>
    <t>Caillebotis</t>
  </si>
  <si>
    <t>Escaliers étages</t>
  </si>
  <si>
    <t>Escaliers sous-sol</t>
  </si>
  <si>
    <t>Circulations</t>
  </si>
  <si>
    <t>Parking</t>
  </si>
  <si>
    <t>Terrasses - balcons</t>
  </si>
  <si>
    <t>Tapis 115x180 gris</t>
  </si>
  <si>
    <t>Terrasses et balcon</t>
  </si>
  <si>
    <t>Quantité et surfaces à traiter</t>
  </si>
  <si>
    <t>Site : Maison France Télévisions</t>
  </si>
  <si>
    <t>Adresse : 7 esplanade Henri de France 75015 Paris</t>
  </si>
  <si>
    <t>Plancher technique</t>
  </si>
  <si>
    <t>Ciment brut</t>
  </si>
  <si>
    <t>Bois</t>
  </si>
  <si>
    <t>Résine</t>
  </si>
  <si>
    <t>Métal</t>
  </si>
  <si>
    <t>Pavé de verre</t>
  </si>
  <si>
    <t>Parvis</t>
  </si>
  <si>
    <t>Sas d'entrée</t>
  </si>
  <si>
    <t>Atrium</t>
  </si>
  <si>
    <t>Monte-charges</t>
  </si>
  <si>
    <t>Escaliers accès parking</t>
  </si>
  <si>
    <t>Service médical</t>
  </si>
  <si>
    <t>Bureaux des syndicats</t>
  </si>
  <si>
    <t>Salles de réunion</t>
  </si>
  <si>
    <t>Salles de maquillage</t>
  </si>
  <si>
    <t>Régies</t>
  </si>
  <si>
    <t>Studios</t>
  </si>
  <si>
    <t>Salles de visionnage</t>
  </si>
  <si>
    <t>Salles de cinéma</t>
  </si>
  <si>
    <t>Foyer</t>
  </si>
  <si>
    <t>Cafétéria</t>
  </si>
  <si>
    <t>Coin détente</t>
  </si>
  <si>
    <t>Restaurant d'entreprise</t>
  </si>
  <si>
    <t>Salle à manger</t>
  </si>
  <si>
    <t>Vestiaires</t>
  </si>
  <si>
    <t>Cuisine</t>
  </si>
  <si>
    <t>Patio (locaux fumeurs)</t>
  </si>
  <si>
    <t>Activité sous-sol</t>
  </si>
  <si>
    <t>Faille</t>
  </si>
  <si>
    <t>Réserves</t>
  </si>
  <si>
    <t>Local à déchets</t>
  </si>
  <si>
    <t>Vitrerie - hauteur &gt; à 3 m</t>
  </si>
  <si>
    <r>
      <t xml:space="preserve">Vitrerie - hauteur </t>
    </r>
    <r>
      <rPr>
        <sz val="10"/>
        <color theme="1"/>
        <rFont val="Aptos Narrow"/>
        <family val="2"/>
      </rPr>
      <t>≤</t>
    </r>
    <r>
      <rPr>
        <sz val="10"/>
        <color theme="1"/>
        <rFont val="Aptos Narrow"/>
        <family val="2"/>
        <scheme val="minor"/>
      </rPr>
      <t xml:space="preserve"> à 3 m</t>
    </r>
  </si>
  <si>
    <t>Surfaces prestations particulères</t>
  </si>
  <si>
    <t>Les 4 passerelles du 7° étage</t>
  </si>
  <si>
    <t>Les Balcons du 7° étage</t>
  </si>
  <si>
    <t>Les grilles RDC côté Delbarre</t>
  </si>
  <si>
    <t>Total des surfaces des prestations particulières</t>
  </si>
  <si>
    <t>Désinfectant lunettes WC</t>
  </si>
  <si>
    <t>Tapis 85x150 gris</t>
  </si>
  <si>
    <t>Site : Quadrans</t>
  </si>
  <si>
    <t>Adresse : 2 Rue Lucien Bossoutrot, 75015 Paris</t>
  </si>
  <si>
    <t>Site : Valin</t>
  </si>
  <si>
    <t>Adresse : 13 boulevard Victor, 75015 Paris</t>
  </si>
  <si>
    <t>Studio</t>
  </si>
  <si>
    <t>Local déchets</t>
  </si>
  <si>
    <t>Archives</t>
  </si>
  <si>
    <t>Poubelles 35 Litres</t>
  </si>
  <si>
    <t>Tapis 115x240 gris</t>
  </si>
  <si>
    <t>Espaces verts du 7ème étage</t>
  </si>
  <si>
    <t>Espaces verts du 2ème étage - Jardin des Érables</t>
  </si>
  <si>
    <t>Espaces verts du 2ème étage - Jardin des Pins</t>
  </si>
  <si>
    <t>Espaces verts et Végétaux</t>
  </si>
  <si>
    <t>Entrée Valin</t>
  </si>
  <si>
    <t>5 bouleaux</t>
  </si>
  <si>
    <t>Entre Valin et SNCF</t>
  </si>
  <si>
    <t>Niveau 0 : Cuisine</t>
  </si>
  <si>
    <t>Niveau -1 : Service ménage</t>
  </si>
  <si>
    <t>Niveau 5 : Cuisine CDE</t>
  </si>
  <si>
    <t>Niveau 7 : Secteur du Président</t>
  </si>
  <si>
    <t>Niveau 8 : Suivant CCT</t>
  </si>
  <si>
    <t>Du niveau 0 au niveau 7 : Suivant CCT</t>
  </si>
  <si>
    <t>Niveau  1 : Restaurant d'entreprise</t>
  </si>
  <si>
    <t>Site : Bois d'Arcy</t>
  </si>
  <si>
    <t>Adresse : 6 rue Charlie Chaplin, 78390 Bois-d'Arcy</t>
  </si>
  <si>
    <t>Salle de pause</t>
  </si>
  <si>
    <t>Zone véhicules</t>
  </si>
  <si>
    <t>Effectif sur site : 50 personnes par jour de Mai à fin Juillet et 15 personnes pour les autres mois</t>
  </si>
  <si>
    <t>Site : Melun</t>
  </si>
  <si>
    <t>Adresse : 3 rue Augereau, 77000 Melun</t>
  </si>
  <si>
    <t>Salle de montage</t>
  </si>
  <si>
    <t>Office</t>
  </si>
  <si>
    <t>Site : Bobigny</t>
  </si>
  <si>
    <t>Adresse : 1 promenade Jean Rostand, 93000 Bobigny</t>
  </si>
  <si>
    <t>Pochette féminine</t>
  </si>
  <si>
    <t>Effectif sur site : 2 310 personnes par jour</t>
  </si>
  <si>
    <t>Effectif sur site : 91 personnes par jour</t>
  </si>
  <si>
    <t>Effectif sur site : 982 personnes par jour</t>
  </si>
  <si>
    <t>Effectif sur site : 749 personnes par jour</t>
  </si>
  <si>
    <t>Salle de sport</t>
  </si>
  <si>
    <t>Site : Barjac</t>
  </si>
  <si>
    <t>Adresse : RDJ, 1  boulevard Victor, 75015 Paris</t>
  </si>
  <si>
    <t>Site : Versailles</t>
  </si>
  <si>
    <t>Adresse : 6 avenue de Paris, 78000 Versailles</t>
  </si>
  <si>
    <t>Effectif sur site : 2 personnes par jour</t>
  </si>
  <si>
    <t>Local matériel audiovisuel</t>
  </si>
  <si>
    <t>Salle de détente - office</t>
  </si>
  <si>
    <t>MFTV</t>
  </si>
  <si>
    <t>Valin</t>
  </si>
  <si>
    <t>Seine Ouest</t>
  </si>
  <si>
    <t>Quadrans</t>
  </si>
  <si>
    <t>Bois d'Arcy</t>
  </si>
  <si>
    <t>Barjac</t>
  </si>
  <si>
    <t>Bobigny</t>
  </si>
  <si>
    <t>Cergy</t>
  </si>
  <si>
    <t>Melun</t>
  </si>
  <si>
    <t>Versailles</t>
  </si>
  <si>
    <t>31 Lille</t>
  </si>
  <si>
    <t>Lomme</t>
  </si>
  <si>
    <t>2 310 personnes par jour</t>
  </si>
  <si>
    <t>91 personnes par jour</t>
  </si>
  <si>
    <t>982 personnes par jour</t>
  </si>
  <si>
    <t>749 personnes par jour</t>
  </si>
  <si>
    <t>50 personnes par jour de Mai à fin Juillet et 15 personnes pour les autres mois</t>
  </si>
  <si>
    <t>2 personnes par jour</t>
  </si>
  <si>
    <t>30 personnes par jour</t>
  </si>
  <si>
    <t>15 personnes par jour + 80 personnes par jour sur 15 jours par an</t>
  </si>
  <si>
    <t>Total des surfaces à traiter</t>
  </si>
  <si>
    <t>Totaux quantités et surfaces à traiter</t>
  </si>
  <si>
    <t>Bureaux open space - Bureaux Flex Office</t>
  </si>
  <si>
    <t>Adresse : 25 2ème Avenue Zamin, 59160 Lomme</t>
  </si>
  <si>
    <t>Parquet</t>
  </si>
  <si>
    <t>Salle de restauration</t>
  </si>
  <si>
    <t>Lutte contre les nuisibles</t>
  </si>
  <si>
    <t>Référence</t>
  </si>
  <si>
    <t>Espaces verts et Plantes</t>
  </si>
  <si>
    <t>3 Plantes de 160cm dans bac Alu 100cm</t>
  </si>
  <si>
    <t>Plante de 160/170cm bac de ø40cm</t>
  </si>
  <si>
    <t>Plante de 180/200cm bac de ø50cm</t>
  </si>
  <si>
    <t>Plante de 180/200cm x1 bac de 50x50h48cm</t>
  </si>
  <si>
    <t>Plante de 180/200cm X2  bac de 80x34h38cm</t>
  </si>
  <si>
    <t>Plante de 40/60cm bac de ø21cm</t>
  </si>
  <si>
    <t>Plante de 100/120cm bac de 40x40h75cm</t>
  </si>
  <si>
    <t>6 plantes dans un bac 80x25cm</t>
  </si>
  <si>
    <t>Bac 75x30h40cm</t>
  </si>
  <si>
    <t>Plante de 100/120cm bac de ø40h90cm</t>
  </si>
  <si>
    <t>5 plantes dans bac 40x40h20cm</t>
  </si>
  <si>
    <t>Plante 30/40cm bac de ø15cm</t>
  </si>
  <si>
    <t xml:space="preserve">2 Plantes 130/140cm dans un bac ø60cm </t>
  </si>
  <si>
    <t>1 Plante 20/30cm dans un bac 24x16H18cm</t>
  </si>
  <si>
    <t>3 plantes dans un bac 44x15H9cm</t>
  </si>
  <si>
    <t>Plante de 180/200cm bac de ø55cm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</si>
  <si>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</si>
  <si>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</si>
  <si>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</si>
  <si>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</si>
  <si>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</si>
  <si>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</si>
  <si>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</si>
  <si>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</si>
  <si>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</si>
  <si>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</si>
  <si>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B16</t>
  </si>
  <si>
    <t>B17</t>
  </si>
  <si>
    <t>B18</t>
  </si>
  <si>
    <t>B19</t>
  </si>
  <si>
    <t>B20</t>
  </si>
  <si>
    <t>B21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</si>
</sst>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m²&quot;"/>
    <numFmt numFmtId="166" formatCode="_-* #,##0.00\ [$€-40C]_-;\-* #,##0.00\ [$€-40C]_-;_-* &quot;-&quot;??\ [$€-40C]_-;_-@_-"/>
    <numFmt numFmtId="167" formatCode="[&lt;=1]#,##0&quot; Plante&quot;;[&gt;1]#,##0&quot; Plantes&quot;"/>
  </numFmts>
  <fonts count="6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</font>
    <font>
      <sz val="11"/>
      <color theme="1"/>
      <name val="Aptos Narrow"/>
      <family val="2"/>
    </font>
    <font>
      <b/>
      <sz val="9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1" fillId="0" borderId="1" xfId="0" quotePrefix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1" fillId="0" borderId="2" xfId="0" quotePrefix="1" applyNumberFormat="1" applyFont="1" applyBorder="1" applyAlignment="1">
      <alignment horizontal="center" vertical="center"/>
    </xf>
    <xf numFmtId="164" fontId="1" fillId="0" borderId="0" xfId="0" quotePrefix="1" applyNumberFormat="1" applyFont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166" fontId="1" fillId="0" borderId="0" xfId="0" quotePrefix="1" applyNumberFormat="1" applyFont="1" applyAlignment="1">
      <alignment horizontal="center" vertical="center"/>
    </xf>
    <xf numFmtId="167" fontId="1" fillId="0" borderId="1" xfId="0" quotePrefix="1" applyNumberFormat="1" applyFont="1" applyBorder="1" applyAlignment="1">
      <alignment horizontal="center" vertical="center"/>
    </xf>
    <xf numFmtId="167" fontId="2" fillId="0" borderId="1" xfId="0" quotePrefix="1" applyNumberFormat="1" applyFont="1" applyBorder="1" applyAlignment="1">
      <alignment horizontal="center" vertical="center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9F1E8"/>
      <color rgb="FFD0E1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80</xdr:row>
      <xdr:rowOff>57150</xdr:rowOff>
    </xdr:from>
    <xdr:to>
      <xdr:col>0</xdr:col>
      <xdr:colOff>1344775</xdr:colOff>
      <xdr:row>80</xdr:row>
      <xdr:rowOff>1442725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13A3F1-1E4E-45D7-B802-855AC06F4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0839450"/>
          <a:ext cx="1036800" cy="138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533400</xdr:colOff>
      <xdr:row>44</xdr:row>
      <xdr:rowOff>76200</xdr:rowOff>
    </xdr:from>
    <xdr:to>
      <xdr:col>0</xdr:col>
      <xdr:colOff>1570200</xdr:colOff>
      <xdr:row>44</xdr:row>
      <xdr:rowOff>1458600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DB34F07-D7E0-A17E-C251-AEC59D98E8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10439400"/>
          <a:ext cx="1036800" cy="138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52</xdr:row>
      <xdr:rowOff>57150</xdr:rowOff>
    </xdr:from>
    <xdr:to>
      <xdr:col>0</xdr:col>
      <xdr:colOff>1341600</xdr:colOff>
      <xdr:row>52</xdr:row>
      <xdr:rowOff>1439550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39CEDC6-1762-4AD8-89DA-750B731FB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0839450"/>
          <a:ext cx="1036800" cy="138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46</xdr:row>
      <xdr:rowOff>57150</xdr:rowOff>
    </xdr:from>
    <xdr:to>
      <xdr:col>0</xdr:col>
      <xdr:colOff>1341600</xdr:colOff>
      <xdr:row>46</xdr:row>
      <xdr:rowOff>1439550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3E6A482-09F6-C9A2-4D7E-292EDA2F82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0839450"/>
          <a:ext cx="1036800" cy="138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47</xdr:row>
      <xdr:rowOff>57150</xdr:rowOff>
    </xdr:from>
    <xdr:to>
      <xdr:col>0</xdr:col>
      <xdr:colOff>1347950</xdr:colOff>
      <xdr:row>47</xdr:row>
      <xdr:rowOff>1445900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ACC2761-5949-4B80-A106-0C92511943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0839450"/>
          <a:ext cx="1036800" cy="138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18</xdr:row>
      <xdr:rowOff>85725</xdr:rowOff>
    </xdr:from>
    <xdr:to>
      <xdr:col>0</xdr:col>
      <xdr:colOff>1351125</xdr:colOff>
      <xdr:row>18</xdr:row>
      <xdr:rowOff>1468125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BE564A8-8E49-46B4-8D04-CA511F0B06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381625"/>
          <a:ext cx="1036800" cy="138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44</xdr:row>
      <xdr:rowOff>85725</xdr:rowOff>
    </xdr:from>
    <xdr:to>
      <xdr:col>0</xdr:col>
      <xdr:colOff>1351125</xdr:colOff>
      <xdr:row>44</xdr:row>
      <xdr:rowOff>1468125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20B3568-2E94-4432-A664-458914F89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0029825"/>
          <a:ext cx="1036800" cy="138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22</xdr:row>
      <xdr:rowOff>85725</xdr:rowOff>
    </xdr:from>
    <xdr:to>
      <xdr:col>0</xdr:col>
      <xdr:colOff>1351125</xdr:colOff>
      <xdr:row>22</xdr:row>
      <xdr:rowOff>1468125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5F7406A-8FCE-4237-A178-4D80BF095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381625"/>
          <a:ext cx="1036800" cy="138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21</xdr:row>
      <xdr:rowOff>85725</xdr:rowOff>
    </xdr:from>
    <xdr:to>
      <xdr:col>0</xdr:col>
      <xdr:colOff>1351125</xdr:colOff>
      <xdr:row>21</xdr:row>
      <xdr:rowOff>1468125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14F8BD-821C-4DBA-BA87-BBC738F7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0029825"/>
          <a:ext cx="1036800" cy="138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41</xdr:row>
      <xdr:rowOff>66675</xdr:rowOff>
    </xdr:from>
    <xdr:to>
      <xdr:col>0</xdr:col>
      <xdr:colOff>1303500</xdr:colOff>
      <xdr:row>41</xdr:row>
      <xdr:rowOff>1449075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57D9476-4876-F3A6-7B81-B53B247871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9382125"/>
          <a:ext cx="1036800" cy="138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CAE28-041E-4C84-974A-33CDEEBDB35D}">
  <dimension ref="A1:P112"/>
  <sheetViews>
    <sheetView topLeftCell="A83" workbookViewId="0">
      <selection activeCell="F111" sqref="F111"/>
    </sheetView>
  </sheetViews>
  <sheetFormatPr baseColWidth="10" defaultRowHeight="13.5" x14ac:dyDescent="0.25"/>
  <cols>
    <col min="1" max="1" width="38.5703125" style="1" customWidth="1"/>
    <col min="2" max="16384" width="11.42578125" style="2"/>
  </cols>
  <sheetData>
    <row r="1" spans="1:14" x14ac:dyDescent="0.25">
      <c r="A1" s="3" t="s">
        <v>85</v>
      </c>
    </row>
    <row r="3" spans="1:14" x14ac:dyDescent="0.25">
      <c r="A3" s="9" t="s">
        <v>86</v>
      </c>
      <c r="B3" s="22"/>
    </row>
    <row r="4" spans="1:14" x14ac:dyDescent="0.25">
      <c r="A4" s="3"/>
    </row>
    <row r="5" spans="1:14" x14ac:dyDescent="0.25">
      <c r="A5" s="9" t="s">
        <v>36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 s="4" customFormat="1" ht="31.5" customHeight="1" x14ac:dyDescent="0.25">
      <c r="A6" s="13" t="s">
        <v>0</v>
      </c>
      <c r="B6" s="13" t="s">
        <v>1</v>
      </c>
      <c r="C6" s="13" t="s">
        <v>2</v>
      </c>
      <c r="D6" s="13" t="s">
        <v>37</v>
      </c>
      <c r="E6" s="14" t="s">
        <v>72</v>
      </c>
      <c r="F6" s="14" t="s">
        <v>87</v>
      </c>
      <c r="G6" s="13" t="s">
        <v>89</v>
      </c>
      <c r="H6" s="13" t="s">
        <v>74</v>
      </c>
      <c r="I6" s="13" t="s">
        <v>88</v>
      </c>
      <c r="J6" s="14" t="s">
        <v>90</v>
      </c>
      <c r="K6" s="14" t="s">
        <v>34</v>
      </c>
      <c r="L6" s="14" t="s">
        <v>91</v>
      </c>
      <c r="M6" s="14" t="s">
        <v>92</v>
      </c>
      <c r="N6" s="13" t="s">
        <v>10</v>
      </c>
    </row>
    <row r="7" spans="1:14" ht="16.5" customHeight="1" x14ac:dyDescent="0.25">
      <c r="A7" s="5" t="s">
        <v>93</v>
      </c>
      <c r="B7" s="11" t="s">
        <v>27</v>
      </c>
      <c r="C7" s="11" t="s">
        <v>27</v>
      </c>
      <c r="D7" s="11" t="s">
        <v>27</v>
      </c>
      <c r="E7" s="11" t="s">
        <v>27</v>
      </c>
      <c r="F7" s="11" t="s">
        <v>27</v>
      </c>
      <c r="G7" s="11" t="s">
        <v>27</v>
      </c>
      <c r="H7" s="11" t="s">
        <v>27</v>
      </c>
      <c r="I7" s="11" t="s">
        <v>27</v>
      </c>
      <c r="J7" s="11" t="s">
        <v>27</v>
      </c>
      <c r="K7" s="11">
        <v>449</v>
      </c>
      <c r="L7" s="11" t="s">
        <v>27</v>
      </c>
      <c r="M7" s="11" t="s">
        <v>27</v>
      </c>
      <c r="N7" s="7">
        <f t="shared" ref="N7:N46" si="0">SUM(B7:M7)</f>
        <v>449</v>
      </c>
    </row>
    <row r="8" spans="1:14" ht="16.5" customHeight="1" x14ac:dyDescent="0.25">
      <c r="A8" s="5" t="s">
        <v>31</v>
      </c>
      <c r="B8" s="11" t="s">
        <v>27</v>
      </c>
      <c r="C8" s="11" t="s">
        <v>27</v>
      </c>
      <c r="D8" s="11" t="s">
        <v>27</v>
      </c>
      <c r="E8" s="11" t="s">
        <v>27</v>
      </c>
      <c r="F8" s="11" t="s">
        <v>27</v>
      </c>
      <c r="G8" s="11" t="s">
        <v>27</v>
      </c>
      <c r="H8" s="11" t="s">
        <v>27</v>
      </c>
      <c r="I8" s="11" t="s">
        <v>27</v>
      </c>
      <c r="J8" s="11" t="s">
        <v>27</v>
      </c>
      <c r="K8" s="11">
        <v>2348</v>
      </c>
      <c r="L8" s="11" t="s">
        <v>27</v>
      </c>
      <c r="M8" s="11" t="s">
        <v>27</v>
      </c>
      <c r="N8" s="7">
        <f t="shared" si="0"/>
        <v>2348</v>
      </c>
    </row>
    <row r="9" spans="1:14" ht="16.5" customHeight="1" x14ac:dyDescent="0.25">
      <c r="A9" s="5" t="s">
        <v>73</v>
      </c>
      <c r="B9" s="11" t="s">
        <v>27</v>
      </c>
      <c r="C9" s="11" t="s">
        <v>27</v>
      </c>
      <c r="D9" s="11" t="s">
        <v>27</v>
      </c>
      <c r="E9" s="11">
        <v>336</v>
      </c>
      <c r="F9" s="11" t="s">
        <v>27</v>
      </c>
      <c r="G9" s="11" t="s">
        <v>27</v>
      </c>
      <c r="H9" s="11" t="s">
        <v>27</v>
      </c>
      <c r="I9" s="11" t="s">
        <v>27</v>
      </c>
      <c r="J9" s="11" t="s">
        <v>27</v>
      </c>
      <c r="K9" s="11" t="s">
        <v>27</v>
      </c>
      <c r="L9" s="11" t="s">
        <v>27</v>
      </c>
      <c r="M9" s="11" t="s">
        <v>27</v>
      </c>
      <c r="N9" s="7">
        <f t="shared" si="0"/>
        <v>336</v>
      </c>
    </row>
    <row r="10" spans="1:14" ht="16.5" customHeight="1" x14ac:dyDescent="0.25">
      <c r="A10" s="5" t="s">
        <v>94</v>
      </c>
      <c r="B10" s="11">
        <v>10</v>
      </c>
      <c r="C10" s="11" t="s">
        <v>27</v>
      </c>
      <c r="D10" s="11" t="s">
        <v>27</v>
      </c>
      <c r="E10" s="11" t="s">
        <v>27</v>
      </c>
      <c r="F10" s="11" t="s">
        <v>27</v>
      </c>
      <c r="G10" s="11" t="s">
        <v>27</v>
      </c>
      <c r="H10" s="11" t="s">
        <v>27</v>
      </c>
      <c r="I10" s="11" t="s">
        <v>27</v>
      </c>
      <c r="J10" s="11" t="s">
        <v>27</v>
      </c>
      <c r="K10" s="11" t="s">
        <v>27</v>
      </c>
      <c r="L10" s="11" t="s">
        <v>27</v>
      </c>
      <c r="M10" s="11" t="s">
        <v>27</v>
      </c>
      <c r="N10" s="7">
        <f t="shared" si="0"/>
        <v>10</v>
      </c>
    </row>
    <row r="11" spans="1:14" ht="16.5" customHeight="1" x14ac:dyDescent="0.25">
      <c r="A11" s="5" t="s">
        <v>95</v>
      </c>
      <c r="B11" s="11">
        <v>308</v>
      </c>
      <c r="C11" s="11" t="s">
        <v>27</v>
      </c>
      <c r="D11" s="11" t="s">
        <v>27</v>
      </c>
      <c r="E11" s="11" t="s">
        <v>27</v>
      </c>
      <c r="F11" s="11" t="s">
        <v>27</v>
      </c>
      <c r="G11" s="11" t="s">
        <v>27</v>
      </c>
      <c r="H11" s="11" t="s">
        <v>27</v>
      </c>
      <c r="I11" s="11" t="s">
        <v>27</v>
      </c>
      <c r="J11" s="11" t="s">
        <v>27</v>
      </c>
      <c r="K11" s="11" t="s">
        <v>27</v>
      </c>
      <c r="L11" s="11" t="s">
        <v>27</v>
      </c>
      <c r="M11" s="11" t="s">
        <v>27</v>
      </c>
      <c r="N11" s="7">
        <f t="shared" si="0"/>
        <v>308</v>
      </c>
    </row>
    <row r="12" spans="1:14" ht="16.5" customHeight="1" x14ac:dyDescent="0.25">
      <c r="A12" s="5" t="s">
        <v>33</v>
      </c>
      <c r="B12" s="11" t="s">
        <v>27</v>
      </c>
      <c r="C12" s="11">
        <v>118</v>
      </c>
      <c r="D12" s="11" t="s">
        <v>27</v>
      </c>
      <c r="E12" s="11" t="s">
        <v>27</v>
      </c>
      <c r="F12" s="11" t="s">
        <v>27</v>
      </c>
      <c r="G12" s="11" t="s">
        <v>27</v>
      </c>
      <c r="H12" s="11" t="s">
        <v>27</v>
      </c>
      <c r="I12" s="11" t="s">
        <v>27</v>
      </c>
      <c r="J12" s="11" t="s">
        <v>27</v>
      </c>
      <c r="K12" s="11" t="s">
        <v>27</v>
      </c>
      <c r="L12" s="11" t="s">
        <v>27</v>
      </c>
      <c r="M12" s="11" t="s">
        <v>27</v>
      </c>
      <c r="N12" s="7">
        <f t="shared" si="0"/>
        <v>118</v>
      </c>
    </row>
    <row r="13" spans="1:14" ht="16.5" customHeight="1" x14ac:dyDescent="0.25">
      <c r="A13" s="5" t="s">
        <v>96</v>
      </c>
      <c r="B13" s="11">
        <v>19</v>
      </c>
      <c r="C13" s="11" t="s">
        <v>27</v>
      </c>
      <c r="D13" s="11" t="s">
        <v>27</v>
      </c>
      <c r="E13" s="11" t="s">
        <v>27</v>
      </c>
      <c r="F13" s="11" t="s">
        <v>27</v>
      </c>
      <c r="G13" s="11" t="s">
        <v>27</v>
      </c>
      <c r="H13" s="11" t="s">
        <v>27</v>
      </c>
      <c r="I13" s="11" t="s">
        <v>27</v>
      </c>
      <c r="J13" s="11">
        <v>8</v>
      </c>
      <c r="K13" s="11" t="s">
        <v>27</v>
      </c>
      <c r="L13" s="11">
        <v>7</v>
      </c>
      <c r="M13" s="11" t="s">
        <v>27</v>
      </c>
      <c r="N13" s="7">
        <f t="shared" si="0"/>
        <v>34</v>
      </c>
    </row>
    <row r="14" spans="1:14" ht="16.5" customHeight="1" x14ac:dyDescent="0.25">
      <c r="A14" s="5" t="s">
        <v>30</v>
      </c>
      <c r="B14" s="11">
        <v>244</v>
      </c>
      <c r="C14" s="11">
        <v>39</v>
      </c>
      <c r="D14" s="11">
        <v>992</v>
      </c>
      <c r="E14" s="11" t="s">
        <v>27</v>
      </c>
      <c r="F14" s="11" t="s">
        <v>27</v>
      </c>
      <c r="G14" s="11" t="s">
        <v>27</v>
      </c>
      <c r="H14" s="11">
        <v>164</v>
      </c>
      <c r="I14" s="11" t="s">
        <v>27</v>
      </c>
      <c r="J14" s="11">
        <v>42</v>
      </c>
      <c r="K14" s="11" t="s">
        <v>27</v>
      </c>
      <c r="L14" s="11" t="s">
        <v>27</v>
      </c>
      <c r="M14" s="11" t="s">
        <v>27</v>
      </c>
      <c r="N14" s="7">
        <f t="shared" si="0"/>
        <v>1481</v>
      </c>
    </row>
    <row r="15" spans="1:14" ht="16.5" customHeight="1" x14ac:dyDescent="0.25">
      <c r="A15" s="5" t="s">
        <v>97</v>
      </c>
      <c r="B15" s="11" t="s">
        <v>27</v>
      </c>
      <c r="C15" s="11" t="s">
        <v>27</v>
      </c>
      <c r="D15" s="11" t="s">
        <v>27</v>
      </c>
      <c r="E15" s="11" t="s">
        <v>27</v>
      </c>
      <c r="F15" s="11" t="s">
        <v>27</v>
      </c>
      <c r="G15" s="11" t="s">
        <v>27</v>
      </c>
      <c r="H15" s="11">
        <v>172</v>
      </c>
      <c r="I15" s="11">
        <v>87</v>
      </c>
      <c r="J15" s="11" t="s">
        <v>27</v>
      </c>
      <c r="K15" s="11" t="s">
        <v>27</v>
      </c>
      <c r="L15" s="11" t="s">
        <v>27</v>
      </c>
      <c r="M15" s="11" t="s">
        <v>27</v>
      </c>
      <c r="N15" s="7">
        <f t="shared" si="0"/>
        <v>259</v>
      </c>
    </row>
    <row r="16" spans="1:14" ht="16.5" customHeight="1" x14ac:dyDescent="0.25">
      <c r="A16" s="5" t="s">
        <v>79</v>
      </c>
      <c r="B16" s="11">
        <v>3932</v>
      </c>
      <c r="C16" s="11">
        <v>22</v>
      </c>
      <c r="D16" s="11">
        <v>5140</v>
      </c>
      <c r="E16" s="11" t="s">
        <v>27</v>
      </c>
      <c r="F16" s="11">
        <v>1552</v>
      </c>
      <c r="G16" s="11">
        <v>674</v>
      </c>
      <c r="H16" s="11">
        <v>530</v>
      </c>
      <c r="I16" s="11" t="s">
        <v>27</v>
      </c>
      <c r="J16" s="11">
        <v>22</v>
      </c>
      <c r="K16" s="11" t="s">
        <v>27</v>
      </c>
      <c r="L16" s="11" t="s">
        <v>27</v>
      </c>
      <c r="M16" s="11" t="s">
        <v>27</v>
      </c>
      <c r="N16" s="7">
        <f t="shared" si="0"/>
        <v>11872</v>
      </c>
    </row>
    <row r="17" spans="1:14" ht="16.5" customHeight="1" x14ac:dyDescent="0.25">
      <c r="A17" s="5" t="s">
        <v>4</v>
      </c>
      <c r="B17" s="11">
        <v>680</v>
      </c>
      <c r="C17" s="11">
        <v>8</v>
      </c>
      <c r="D17" s="11">
        <v>864</v>
      </c>
      <c r="E17" s="11" t="s">
        <v>27</v>
      </c>
      <c r="F17" s="11">
        <v>1794</v>
      </c>
      <c r="G17" s="11">
        <v>273</v>
      </c>
      <c r="H17" s="11">
        <v>190</v>
      </c>
      <c r="I17" s="11" t="s">
        <v>27</v>
      </c>
      <c r="J17" s="11" t="s">
        <v>27</v>
      </c>
      <c r="K17" s="11" t="s">
        <v>27</v>
      </c>
      <c r="L17" s="11" t="s">
        <v>27</v>
      </c>
      <c r="M17" s="11" t="s">
        <v>27</v>
      </c>
      <c r="N17" s="7">
        <f t="shared" si="0"/>
        <v>3809</v>
      </c>
    </row>
    <row r="18" spans="1:14" ht="16.5" customHeight="1" x14ac:dyDescent="0.25">
      <c r="A18" s="5" t="s">
        <v>196</v>
      </c>
      <c r="B18" s="11" t="s">
        <v>27</v>
      </c>
      <c r="C18" s="11" t="s">
        <v>27</v>
      </c>
      <c r="D18" s="11">
        <v>19892</v>
      </c>
      <c r="E18" s="11" t="s">
        <v>27</v>
      </c>
      <c r="F18" s="11" t="s">
        <v>27</v>
      </c>
      <c r="G18" s="11" t="s">
        <v>27</v>
      </c>
      <c r="H18" s="11" t="s">
        <v>27</v>
      </c>
      <c r="I18" s="11" t="s">
        <v>27</v>
      </c>
      <c r="J18" s="11" t="s">
        <v>27</v>
      </c>
      <c r="K18" s="11" t="s">
        <v>27</v>
      </c>
      <c r="L18" s="11" t="s">
        <v>27</v>
      </c>
      <c r="M18" s="11" t="s">
        <v>27</v>
      </c>
      <c r="N18" s="7">
        <f t="shared" si="0"/>
        <v>19892</v>
      </c>
    </row>
    <row r="19" spans="1:14" ht="16.5" customHeight="1" x14ac:dyDescent="0.25">
      <c r="A19" s="5" t="s">
        <v>98</v>
      </c>
      <c r="B19" s="11">
        <v>68</v>
      </c>
      <c r="C19" s="11" t="s">
        <v>27</v>
      </c>
      <c r="D19" s="11" t="s">
        <v>27</v>
      </c>
      <c r="E19" s="11" t="s">
        <v>27</v>
      </c>
      <c r="F19" s="11" t="s">
        <v>27</v>
      </c>
      <c r="G19" s="11" t="s">
        <v>27</v>
      </c>
      <c r="H19" s="11" t="s">
        <v>27</v>
      </c>
      <c r="I19" s="11" t="s">
        <v>27</v>
      </c>
      <c r="J19" s="11" t="s">
        <v>27</v>
      </c>
      <c r="K19" s="11" t="s">
        <v>27</v>
      </c>
      <c r="L19" s="11" t="s">
        <v>27</v>
      </c>
      <c r="M19" s="11" t="s">
        <v>27</v>
      </c>
      <c r="N19" s="7">
        <f t="shared" si="0"/>
        <v>68</v>
      </c>
    </row>
    <row r="20" spans="1:14" ht="16.5" customHeight="1" x14ac:dyDescent="0.25">
      <c r="A20" s="5" t="s">
        <v>99</v>
      </c>
      <c r="B20" s="11" t="s">
        <v>27</v>
      </c>
      <c r="C20" s="11" t="s">
        <v>27</v>
      </c>
      <c r="D20" s="11">
        <v>442</v>
      </c>
      <c r="E20" s="11" t="s">
        <v>27</v>
      </c>
      <c r="F20" s="11" t="s">
        <v>27</v>
      </c>
      <c r="G20" s="11" t="s">
        <v>27</v>
      </c>
      <c r="H20" s="11" t="s">
        <v>27</v>
      </c>
      <c r="I20" s="11" t="s">
        <v>27</v>
      </c>
      <c r="J20" s="11" t="s">
        <v>27</v>
      </c>
      <c r="K20" s="11" t="s">
        <v>27</v>
      </c>
      <c r="L20" s="11" t="s">
        <v>27</v>
      </c>
      <c r="M20" s="11" t="s">
        <v>27</v>
      </c>
      <c r="N20" s="7">
        <f t="shared" si="0"/>
        <v>442</v>
      </c>
    </row>
    <row r="21" spans="1:14" ht="16.5" customHeight="1" x14ac:dyDescent="0.25">
      <c r="A21" s="5" t="s">
        <v>100</v>
      </c>
      <c r="B21" s="11">
        <v>225</v>
      </c>
      <c r="C21" s="11" t="s">
        <v>27</v>
      </c>
      <c r="D21" s="11">
        <v>527</v>
      </c>
      <c r="E21" s="11" t="s">
        <v>27</v>
      </c>
      <c r="F21" s="11" t="s">
        <v>27</v>
      </c>
      <c r="G21" s="11">
        <v>171</v>
      </c>
      <c r="H21" s="11" t="s">
        <v>27</v>
      </c>
      <c r="I21" s="11" t="s">
        <v>27</v>
      </c>
      <c r="J21" s="11" t="s">
        <v>27</v>
      </c>
      <c r="K21" s="11" t="s">
        <v>27</v>
      </c>
      <c r="L21" s="11" t="s">
        <v>27</v>
      </c>
      <c r="M21" s="11" t="s">
        <v>27</v>
      </c>
      <c r="N21" s="7">
        <f t="shared" si="0"/>
        <v>923</v>
      </c>
    </row>
    <row r="22" spans="1:14" ht="16.5" customHeight="1" x14ac:dyDescent="0.25">
      <c r="A22" s="5" t="s">
        <v>35</v>
      </c>
      <c r="B22" s="11" t="s">
        <v>27</v>
      </c>
      <c r="C22" s="11" t="s">
        <v>27</v>
      </c>
      <c r="D22" s="11">
        <v>44</v>
      </c>
      <c r="E22" s="11" t="s">
        <v>27</v>
      </c>
      <c r="F22" s="11">
        <v>84</v>
      </c>
      <c r="G22" s="11" t="s">
        <v>27</v>
      </c>
      <c r="H22" s="11" t="s">
        <v>27</v>
      </c>
      <c r="I22" s="11" t="s">
        <v>27</v>
      </c>
      <c r="J22" s="11" t="s">
        <v>27</v>
      </c>
      <c r="K22" s="11" t="s">
        <v>27</v>
      </c>
      <c r="L22" s="11" t="s">
        <v>27</v>
      </c>
      <c r="M22" s="11" t="s">
        <v>27</v>
      </c>
      <c r="N22" s="7">
        <f t="shared" si="0"/>
        <v>128</v>
      </c>
    </row>
    <row r="23" spans="1:14" ht="16.5" customHeight="1" x14ac:dyDescent="0.25">
      <c r="A23" s="5" t="s">
        <v>101</v>
      </c>
      <c r="B23" s="11" t="s">
        <v>27</v>
      </c>
      <c r="C23" s="11" t="s">
        <v>27</v>
      </c>
      <c r="D23" s="11">
        <v>19</v>
      </c>
      <c r="E23" s="11" t="s">
        <v>27</v>
      </c>
      <c r="F23" s="11">
        <v>59</v>
      </c>
      <c r="G23" s="11" t="s">
        <v>27</v>
      </c>
      <c r="H23" s="11" t="s">
        <v>27</v>
      </c>
      <c r="I23" s="11" t="s">
        <v>27</v>
      </c>
      <c r="J23" s="11" t="s">
        <v>27</v>
      </c>
      <c r="K23" s="11" t="s">
        <v>27</v>
      </c>
      <c r="L23" s="11" t="s">
        <v>27</v>
      </c>
      <c r="M23" s="11" t="s">
        <v>27</v>
      </c>
      <c r="N23" s="7">
        <f t="shared" si="0"/>
        <v>78</v>
      </c>
    </row>
    <row r="24" spans="1:14" ht="16.5" customHeight="1" x14ac:dyDescent="0.25">
      <c r="A24" s="5" t="s">
        <v>102</v>
      </c>
      <c r="B24" s="11">
        <v>1615</v>
      </c>
      <c r="C24" s="11">
        <v>6</v>
      </c>
      <c r="D24" s="11">
        <v>285</v>
      </c>
      <c r="E24" s="11" t="s">
        <v>27</v>
      </c>
      <c r="F24" s="11">
        <v>1558</v>
      </c>
      <c r="G24" s="11" t="s">
        <v>27</v>
      </c>
      <c r="H24" s="11" t="s">
        <v>27</v>
      </c>
      <c r="I24" s="11" t="s">
        <v>27</v>
      </c>
      <c r="J24" s="11" t="s">
        <v>27</v>
      </c>
      <c r="K24" s="11" t="s">
        <v>27</v>
      </c>
      <c r="L24" s="11" t="s">
        <v>27</v>
      </c>
      <c r="M24" s="11" t="s">
        <v>27</v>
      </c>
      <c r="N24" s="7">
        <f t="shared" si="0"/>
        <v>3464</v>
      </c>
    </row>
    <row r="25" spans="1:14" ht="16.5" customHeight="1" x14ac:dyDescent="0.25">
      <c r="A25" s="5" t="s">
        <v>103</v>
      </c>
      <c r="B25" s="11" t="s">
        <v>27</v>
      </c>
      <c r="C25" s="11" t="s">
        <v>27</v>
      </c>
      <c r="D25" s="11">
        <v>62</v>
      </c>
      <c r="E25" s="11" t="s">
        <v>27</v>
      </c>
      <c r="F25" s="11">
        <v>24</v>
      </c>
      <c r="G25" s="11" t="s">
        <v>27</v>
      </c>
      <c r="H25" s="11" t="s">
        <v>27</v>
      </c>
      <c r="I25" s="11" t="s">
        <v>27</v>
      </c>
      <c r="J25" s="11">
        <v>1216</v>
      </c>
      <c r="K25" s="11">
        <v>832</v>
      </c>
      <c r="L25" s="11" t="s">
        <v>27</v>
      </c>
      <c r="M25" s="11" t="s">
        <v>27</v>
      </c>
      <c r="N25" s="7">
        <f t="shared" si="0"/>
        <v>2134</v>
      </c>
    </row>
    <row r="26" spans="1:14" ht="16.5" customHeight="1" x14ac:dyDescent="0.25">
      <c r="A26" s="5" t="s">
        <v>104</v>
      </c>
      <c r="B26" s="11">
        <v>58</v>
      </c>
      <c r="C26" s="11" t="s">
        <v>27</v>
      </c>
      <c r="D26" s="11">
        <v>155</v>
      </c>
      <c r="E26" s="11" t="s">
        <v>27</v>
      </c>
      <c r="F26" s="11">
        <v>39</v>
      </c>
      <c r="G26" s="11" t="s">
        <v>27</v>
      </c>
      <c r="H26" s="11" t="s">
        <v>27</v>
      </c>
      <c r="I26" s="11" t="s">
        <v>27</v>
      </c>
      <c r="J26" s="11" t="s">
        <v>27</v>
      </c>
      <c r="K26" s="11" t="s">
        <v>27</v>
      </c>
      <c r="L26" s="11" t="s">
        <v>27</v>
      </c>
      <c r="M26" s="11" t="s">
        <v>27</v>
      </c>
      <c r="N26" s="7">
        <f t="shared" si="0"/>
        <v>252</v>
      </c>
    </row>
    <row r="27" spans="1:14" ht="16.5" customHeight="1" x14ac:dyDescent="0.25">
      <c r="A27" s="5" t="s">
        <v>105</v>
      </c>
      <c r="B27" s="11" t="s">
        <v>27</v>
      </c>
      <c r="C27" s="11" t="s">
        <v>27</v>
      </c>
      <c r="D27" s="11">
        <v>360</v>
      </c>
      <c r="E27" s="11" t="s">
        <v>27</v>
      </c>
      <c r="F27" s="11" t="s">
        <v>27</v>
      </c>
      <c r="G27" s="11" t="s">
        <v>27</v>
      </c>
      <c r="H27" s="11" t="s">
        <v>27</v>
      </c>
      <c r="I27" s="11" t="s">
        <v>27</v>
      </c>
      <c r="J27" s="11" t="s">
        <v>27</v>
      </c>
      <c r="K27" s="11" t="s">
        <v>27</v>
      </c>
      <c r="L27" s="11" t="s">
        <v>27</v>
      </c>
      <c r="M27" s="11" t="s">
        <v>27</v>
      </c>
      <c r="N27" s="7">
        <f t="shared" si="0"/>
        <v>360</v>
      </c>
    </row>
    <row r="28" spans="1:14" ht="16.5" customHeight="1" x14ac:dyDescent="0.25">
      <c r="A28" s="5" t="s">
        <v>106</v>
      </c>
      <c r="B28" s="11">
        <v>292</v>
      </c>
      <c r="C28" s="11" t="s">
        <v>27</v>
      </c>
      <c r="D28" s="11">
        <v>54</v>
      </c>
      <c r="E28" s="11" t="s">
        <v>27</v>
      </c>
      <c r="F28" s="11" t="s">
        <v>27</v>
      </c>
      <c r="G28" s="11" t="s">
        <v>27</v>
      </c>
      <c r="H28" s="11" t="s">
        <v>27</v>
      </c>
      <c r="I28" s="11" t="s">
        <v>27</v>
      </c>
      <c r="J28" s="11" t="s">
        <v>27</v>
      </c>
      <c r="K28" s="11" t="s">
        <v>27</v>
      </c>
      <c r="L28" s="11" t="s">
        <v>27</v>
      </c>
      <c r="M28" s="11" t="s">
        <v>27</v>
      </c>
      <c r="N28" s="7">
        <f t="shared" si="0"/>
        <v>346</v>
      </c>
    </row>
    <row r="29" spans="1:14" ht="16.5" customHeight="1" x14ac:dyDescent="0.25">
      <c r="A29" s="5" t="s">
        <v>107</v>
      </c>
      <c r="B29" s="11">
        <v>90</v>
      </c>
      <c r="C29" s="11" t="s">
        <v>27</v>
      </c>
      <c r="D29" s="11" t="s">
        <v>27</v>
      </c>
      <c r="E29" s="11" t="s">
        <v>27</v>
      </c>
      <c r="F29" s="11" t="s">
        <v>27</v>
      </c>
      <c r="G29" s="11" t="s">
        <v>27</v>
      </c>
      <c r="H29" s="11" t="s">
        <v>27</v>
      </c>
      <c r="I29" s="11" t="s">
        <v>27</v>
      </c>
      <c r="J29" s="11" t="s">
        <v>27</v>
      </c>
      <c r="K29" s="11" t="s">
        <v>27</v>
      </c>
      <c r="L29" s="11" t="s">
        <v>27</v>
      </c>
      <c r="M29" s="11" t="s">
        <v>27</v>
      </c>
      <c r="N29" s="7">
        <f t="shared" si="0"/>
        <v>90</v>
      </c>
    </row>
    <row r="30" spans="1:14" ht="16.5" customHeight="1" x14ac:dyDescent="0.25">
      <c r="A30" s="5" t="s">
        <v>108</v>
      </c>
      <c r="B30" s="11">
        <v>59</v>
      </c>
      <c r="C30" s="11" t="s">
        <v>27</v>
      </c>
      <c r="D30" s="11" t="s">
        <v>27</v>
      </c>
      <c r="E30" s="11" t="s">
        <v>27</v>
      </c>
      <c r="F30" s="11" t="s">
        <v>27</v>
      </c>
      <c r="G30" s="11" t="s">
        <v>27</v>
      </c>
      <c r="H30" s="11">
        <v>60</v>
      </c>
      <c r="I30" s="11" t="s">
        <v>27</v>
      </c>
      <c r="J30" s="11" t="s">
        <v>27</v>
      </c>
      <c r="K30" s="11" t="s">
        <v>27</v>
      </c>
      <c r="L30" s="11" t="s">
        <v>27</v>
      </c>
      <c r="M30" s="11" t="s">
        <v>27</v>
      </c>
      <c r="N30" s="7">
        <f t="shared" si="0"/>
        <v>119</v>
      </c>
    </row>
    <row r="31" spans="1:14" ht="16.5" customHeight="1" x14ac:dyDescent="0.25">
      <c r="A31" s="5" t="s">
        <v>109</v>
      </c>
      <c r="B31" s="11" t="s">
        <v>27</v>
      </c>
      <c r="C31" s="11" t="s">
        <v>27</v>
      </c>
      <c r="D31" s="11" t="s">
        <v>27</v>
      </c>
      <c r="E31" s="11" t="s">
        <v>27</v>
      </c>
      <c r="F31" s="11" t="s">
        <v>27</v>
      </c>
      <c r="G31" s="11" t="s">
        <v>27</v>
      </c>
      <c r="H31" s="11">
        <v>1849</v>
      </c>
      <c r="I31" s="11" t="s">
        <v>27</v>
      </c>
      <c r="J31" s="11" t="s">
        <v>27</v>
      </c>
      <c r="K31" s="11" t="s">
        <v>27</v>
      </c>
      <c r="L31" s="11" t="s">
        <v>27</v>
      </c>
      <c r="M31" s="11" t="s">
        <v>27</v>
      </c>
      <c r="N31" s="7">
        <f t="shared" si="0"/>
        <v>1849</v>
      </c>
    </row>
    <row r="32" spans="1:14" ht="16.5" customHeight="1" x14ac:dyDescent="0.25">
      <c r="A32" s="5" t="s">
        <v>110</v>
      </c>
      <c r="B32" s="11" t="s">
        <v>27</v>
      </c>
      <c r="C32" s="11" t="s">
        <v>27</v>
      </c>
      <c r="D32" s="11">
        <v>117</v>
      </c>
      <c r="E32" s="11" t="s">
        <v>27</v>
      </c>
      <c r="F32" s="11" t="s">
        <v>27</v>
      </c>
      <c r="G32" s="11" t="s">
        <v>27</v>
      </c>
      <c r="H32" s="11" t="s">
        <v>27</v>
      </c>
      <c r="I32" s="11" t="s">
        <v>27</v>
      </c>
      <c r="J32" s="11" t="s">
        <v>27</v>
      </c>
      <c r="K32" s="11" t="s">
        <v>27</v>
      </c>
      <c r="L32" s="11" t="s">
        <v>27</v>
      </c>
      <c r="M32" s="11" t="s">
        <v>27</v>
      </c>
      <c r="N32" s="7">
        <f t="shared" si="0"/>
        <v>117</v>
      </c>
    </row>
    <row r="33" spans="1:14" ht="16.5" customHeight="1" x14ac:dyDescent="0.25">
      <c r="A33" s="5" t="s">
        <v>7</v>
      </c>
      <c r="B33" s="11">
        <v>16</v>
      </c>
      <c r="C33" s="11">
        <v>1201</v>
      </c>
      <c r="D33" s="11" t="s">
        <v>27</v>
      </c>
      <c r="E33" s="11" t="s">
        <v>27</v>
      </c>
      <c r="F33" s="11">
        <v>17</v>
      </c>
      <c r="G33" s="11" t="s">
        <v>27</v>
      </c>
      <c r="H33" s="11">
        <v>57</v>
      </c>
      <c r="I33" s="11" t="s">
        <v>27</v>
      </c>
      <c r="J33" s="11" t="s">
        <v>27</v>
      </c>
      <c r="K33" s="11" t="s">
        <v>27</v>
      </c>
      <c r="L33" s="11" t="s">
        <v>27</v>
      </c>
      <c r="M33" s="11" t="s">
        <v>27</v>
      </c>
      <c r="N33" s="7">
        <f t="shared" si="0"/>
        <v>1291</v>
      </c>
    </row>
    <row r="34" spans="1:14" ht="16.5" customHeight="1" x14ac:dyDescent="0.25">
      <c r="A34" s="5" t="s">
        <v>111</v>
      </c>
      <c r="B34" s="11" t="s">
        <v>27</v>
      </c>
      <c r="C34" s="11">
        <v>32</v>
      </c>
      <c r="D34" s="11" t="s">
        <v>27</v>
      </c>
      <c r="E34" s="11" t="s">
        <v>27</v>
      </c>
      <c r="F34" s="11">
        <v>15</v>
      </c>
      <c r="G34" s="11" t="s">
        <v>27</v>
      </c>
      <c r="H34" s="11" t="s">
        <v>27</v>
      </c>
      <c r="I34" s="11" t="s">
        <v>27</v>
      </c>
      <c r="J34" s="11" t="s">
        <v>27</v>
      </c>
      <c r="K34" s="11" t="s">
        <v>27</v>
      </c>
      <c r="L34" s="11" t="s">
        <v>27</v>
      </c>
      <c r="M34" s="11" t="s">
        <v>27</v>
      </c>
      <c r="N34" s="7">
        <f t="shared" si="0"/>
        <v>47</v>
      </c>
    </row>
    <row r="35" spans="1:14" ht="16.5" customHeight="1" x14ac:dyDescent="0.25">
      <c r="A35" s="5" t="s">
        <v>112</v>
      </c>
      <c r="B35" s="11">
        <v>595</v>
      </c>
      <c r="C35" s="11">
        <v>6</v>
      </c>
      <c r="D35" s="11" t="s">
        <v>27</v>
      </c>
      <c r="E35" s="11" t="s">
        <v>27</v>
      </c>
      <c r="F35" s="11">
        <v>21</v>
      </c>
      <c r="G35" s="11" t="s">
        <v>27</v>
      </c>
      <c r="H35" s="11" t="s">
        <v>27</v>
      </c>
      <c r="I35" s="11" t="s">
        <v>27</v>
      </c>
      <c r="J35" s="11" t="s">
        <v>27</v>
      </c>
      <c r="K35" s="11" t="s">
        <v>27</v>
      </c>
      <c r="L35" s="11" t="s">
        <v>27</v>
      </c>
      <c r="M35" s="11" t="s">
        <v>27</v>
      </c>
      <c r="N35" s="7">
        <f t="shared" si="0"/>
        <v>622</v>
      </c>
    </row>
    <row r="36" spans="1:14" ht="16.5" customHeight="1" x14ac:dyDescent="0.25">
      <c r="A36" s="5" t="s">
        <v>113</v>
      </c>
      <c r="B36" s="11" t="s">
        <v>27</v>
      </c>
      <c r="C36" s="11" t="s">
        <v>27</v>
      </c>
      <c r="D36" s="11" t="s">
        <v>27</v>
      </c>
      <c r="E36" s="11" t="s">
        <v>27</v>
      </c>
      <c r="F36" s="11" t="s">
        <v>27</v>
      </c>
      <c r="G36" s="11" t="s">
        <v>27</v>
      </c>
      <c r="H36" s="11" t="s">
        <v>27</v>
      </c>
      <c r="I36" s="11" t="s">
        <v>27</v>
      </c>
      <c r="J36" s="11" t="s">
        <v>27</v>
      </c>
      <c r="K36" s="11" t="s">
        <v>27</v>
      </c>
      <c r="L36" s="11">
        <v>200</v>
      </c>
      <c r="M36" s="11" t="s">
        <v>27</v>
      </c>
      <c r="N36" s="7">
        <f t="shared" si="0"/>
        <v>200</v>
      </c>
    </row>
    <row r="37" spans="1:14" ht="16.5" customHeight="1" x14ac:dyDescent="0.25">
      <c r="A37" s="5" t="s">
        <v>57</v>
      </c>
      <c r="B37" s="11" t="s">
        <v>27</v>
      </c>
      <c r="C37" s="11" t="s">
        <v>27</v>
      </c>
      <c r="D37" s="11" t="s">
        <v>27</v>
      </c>
      <c r="E37" s="11" t="s">
        <v>27</v>
      </c>
      <c r="F37" s="11" t="s">
        <v>27</v>
      </c>
      <c r="G37" s="11" t="s">
        <v>27</v>
      </c>
      <c r="H37" s="11" t="s">
        <v>27</v>
      </c>
      <c r="I37" s="11">
        <v>617</v>
      </c>
      <c r="J37" s="11" t="s">
        <v>27</v>
      </c>
      <c r="K37" s="11" t="s">
        <v>27</v>
      </c>
      <c r="L37" s="11" t="s">
        <v>27</v>
      </c>
      <c r="M37" s="11" t="s">
        <v>27</v>
      </c>
      <c r="N37" s="7">
        <f t="shared" si="0"/>
        <v>617</v>
      </c>
    </row>
    <row r="38" spans="1:14" ht="16.5" customHeight="1" x14ac:dyDescent="0.25">
      <c r="A38" s="5" t="s">
        <v>114</v>
      </c>
      <c r="B38" s="11">
        <v>379</v>
      </c>
      <c r="C38" s="11">
        <v>7</v>
      </c>
      <c r="D38" s="11" t="s">
        <v>27</v>
      </c>
      <c r="E38" s="11" t="s">
        <v>27</v>
      </c>
      <c r="F38" s="11" t="s">
        <v>27</v>
      </c>
      <c r="G38" s="11" t="s">
        <v>27</v>
      </c>
      <c r="H38" s="11">
        <v>2178</v>
      </c>
      <c r="I38" s="11" t="s">
        <v>27</v>
      </c>
      <c r="J38" s="11" t="s">
        <v>27</v>
      </c>
      <c r="K38" s="11" t="s">
        <v>27</v>
      </c>
      <c r="L38" s="11" t="s">
        <v>27</v>
      </c>
      <c r="M38" s="11" t="s">
        <v>27</v>
      </c>
      <c r="N38" s="7">
        <f t="shared" si="0"/>
        <v>2564</v>
      </c>
    </row>
    <row r="39" spans="1:14" ht="16.5" customHeight="1" x14ac:dyDescent="0.25">
      <c r="A39" s="5" t="s">
        <v>115</v>
      </c>
      <c r="B39" s="11" t="s">
        <v>27</v>
      </c>
      <c r="C39" s="11" t="s">
        <v>27</v>
      </c>
      <c r="D39" s="11" t="s">
        <v>27</v>
      </c>
      <c r="E39" s="11" t="s">
        <v>27</v>
      </c>
      <c r="F39" s="11" t="s">
        <v>27</v>
      </c>
      <c r="G39" s="11" t="s">
        <v>27</v>
      </c>
      <c r="H39" s="11" t="s">
        <v>27</v>
      </c>
      <c r="I39" s="11" t="s">
        <v>27</v>
      </c>
      <c r="J39" s="11" t="s">
        <v>27</v>
      </c>
      <c r="K39" s="11" t="s">
        <v>27</v>
      </c>
      <c r="L39" s="11" t="s">
        <v>27</v>
      </c>
      <c r="M39" s="11">
        <v>600</v>
      </c>
      <c r="N39" s="7">
        <f t="shared" si="0"/>
        <v>600</v>
      </c>
    </row>
    <row r="40" spans="1:14" ht="16.5" customHeight="1" x14ac:dyDescent="0.25">
      <c r="A40" s="5" t="s">
        <v>116</v>
      </c>
      <c r="B40" s="11">
        <v>53</v>
      </c>
      <c r="C40" s="11">
        <v>9</v>
      </c>
      <c r="D40" s="11">
        <v>14</v>
      </c>
      <c r="E40" s="11" t="s">
        <v>27</v>
      </c>
      <c r="F40" s="11">
        <v>224</v>
      </c>
      <c r="G40" s="11" t="s">
        <v>27</v>
      </c>
      <c r="H40" s="11">
        <v>50</v>
      </c>
      <c r="I40" s="11" t="s">
        <v>27</v>
      </c>
      <c r="J40" s="11" t="s">
        <v>27</v>
      </c>
      <c r="K40" s="11" t="s">
        <v>27</v>
      </c>
      <c r="L40" s="11" t="s">
        <v>27</v>
      </c>
      <c r="M40" s="11" t="s">
        <v>27</v>
      </c>
      <c r="N40" s="7">
        <f t="shared" si="0"/>
        <v>350</v>
      </c>
    </row>
    <row r="41" spans="1:14" ht="16.5" customHeight="1" x14ac:dyDescent="0.25">
      <c r="A41" s="5" t="s">
        <v>26</v>
      </c>
      <c r="B41" s="11" t="s">
        <v>27</v>
      </c>
      <c r="C41" s="11" t="s">
        <v>27</v>
      </c>
      <c r="D41" s="11" t="s">
        <v>27</v>
      </c>
      <c r="E41" s="11" t="s">
        <v>27</v>
      </c>
      <c r="F41" s="11">
        <v>56</v>
      </c>
      <c r="G41" s="11" t="s">
        <v>27</v>
      </c>
      <c r="H41" s="11" t="s">
        <v>27</v>
      </c>
      <c r="I41" s="11" t="s">
        <v>27</v>
      </c>
      <c r="J41" s="11" t="s">
        <v>27</v>
      </c>
      <c r="K41" s="11" t="s">
        <v>27</v>
      </c>
      <c r="L41" s="11" t="s">
        <v>27</v>
      </c>
      <c r="M41" s="11" t="s">
        <v>27</v>
      </c>
      <c r="N41" s="7">
        <f t="shared" si="0"/>
        <v>56</v>
      </c>
    </row>
    <row r="42" spans="1:14" ht="16.5" customHeight="1" x14ac:dyDescent="0.25">
      <c r="A42" s="5" t="s">
        <v>9</v>
      </c>
      <c r="B42" s="11" t="s">
        <v>27</v>
      </c>
      <c r="C42" s="11" t="s">
        <v>27</v>
      </c>
      <c r="D42" s="11" t="s">
        <v>27</v>
      </c>
      <c r="E42" s="11" t="s">
        <v>27</v>
      </c>
      <c r="F42" s="11">
        <v>91</v>
      </c>
      <c r="G42" s="11" t="s">
        <v>27</v>
      </c>
      <c r="H42" s="11">
        <v>24</v>
      </c>
      <c r="I42" s="11" t="s">
        <v>27</v>
      </c>
      <c r="J42" s="11" t="s">
        <v>27</v>
      </c>
      <c r="K42" s="11" t="s">
        <v>27</v>
      </c>
      <c r="L42" s="11" t="s">
        <v>27</v>
      </c>
      <c r="M42" s="11" t="s">
        <v>27</v>
      </c>
      <c r="N42" s="7">
        <f t="shared" si="0"/>
        <v>115</v>
      </c>
    </row>
    <row r="43" spans="1:14" ht="16.5" customHeight="1" x14ac:dyDescent="0.25">
      <c r="A43" s="5" t="s">
        <v>117</v>
      </c>
      <c r="B43" s="11" t="s">
        <v>27</v>
      </c>
      <c r="C43" s="11" t="s">
        <v>27</v>
      </c>
      <c r="D43" s="11" t="s">
        <v>27</v>
      </c>
      <c r="E43" s="11" t="s">
        <v>27</v>
      </c>
      <c r="F43" s="11" t="s">
        <v>27</v>
      </c>
      <c r="G43" s="11" t="s">
        <v>27</v>
      </c>
      <c r="H43" s="11">
        <v>135</v>
      </c>
      <c r="I43" s="11" t="s">
        <v>27</v>
      </c>
      <c r="J43" s="11" t="s">
        <v>27</v>
      </c>
      <c r="K43" s="11" t="s">
        <v>27</v>
      </c>
      <c r="L43" s="11" t="s">
        <v>27</v>
      </c>
      <c r="M43" s="11" t="s">
        <v>27</v>
      </c>
      <c r="N43" s="7">
        <f t="shared" si="0"/>
        <v>135</v>
      </c>
    </row>
    <row r="44" spans="1:14" ht="16.5" customHeight="1" x14ac:dyDescent="0.25">
      <c r="A44" s="5" t="s">
        <v>8</v>
      </c>
      <c r="B44" s="11">
        <v>213</v>
      </c>
      <c r="C44" s="11">
        <v>79</v>
      </c>
      <c r="D44" s="11" t="s">
        <v>27</v>
      </c>
      <c r="E44" s="11" t="s">
        <v>27</v>
      </c>
      <c r="F44" s="11">
        <v>846</v>
      </c>
      <c r="G44" s="11" t="s">
        <v>27</v>
      </c>
      <c r="H44" s="11">
        <v>4060</v>
      </c>
      <c r="I44" s="11">
        <v>29</v>
      </c>
      <c r="J44" s="11">
        <v>94</v>
      </c>
      <c r="K44" s="11" t="s">
        <v>27</v>
      </c>
      <c r="L44" s="11" t="s">
        <v>27</v>
      </c>
      <c r="M44" s="11" t="s">
        <v>27</v>
      </c>
      <c r="N44" s="7">
        <f t="shared" si="0"/>
        <v>5321</v>
      </c>
    </row>
    <row r="45" spans="1:14" ht="16.5" customHeight="1" x14ac:dyDescent="0.25">
      <c r="A45" s="5" t="s">
        <v>67</v>
      </c>
      <c r="B45" s="11" t="s">
        <v>27</v>
      </c>
      <c r="C45" s="11" t="s">
        <v>27</v>
      </c>
      <c r="D45" s="11" t="s">
        <v>27</v>
      </c>
      <c r="E45" s="11" t="s">
        <v>27</v>
      </c>
      <c r="F45" s="11" t="s">
        <v>27</v>
      </c>
      <c r="G45" s="11" t="s">
        <v>27</v>
      </c>
      <c r="H45" s="11" t="s">
        <v>27</v>
      </c>
      <c r="I45" s="11">
        <v>422</v>
      </c>
      <c r="J45" s="11" t="s">
        <v>27</v>
      </c>
      <c r="K45" s="11" t="s">
        <v>27</v>
      </c>
      <c r="L45" s="11" t="s">
        <v>27</v>
      </c>
      <c r="M45" s="11" t="s">
        <v>27</v>
      </c>
      <c r="N45" s="7">
        <f t="shared" si="0"/>
        <v>422</v>
      </c>
    </row>
    <row r="46" spans="1:14" ht="16.5" customHeight="1" x14ac:dyDescent="0.25">
      <c r="A46" s="5" t="s">
        <v>80</v>
      </c>
      <c r="B46" s="11" t="s">
        <v>27</v>
      </c>
      <c r="C46" s="11" t="s">
        <v>27</v>
      </c>
      <c r="D46" s="11" t="s">
        <v>27</v>
      </c>
      <c r="E46" s="11" t="s">
        <v>27</v>
      </c>
      <c r="F46" s="11" t="s">
        <v>27</v>
      </c>
      <c r="G46" s="11" t="s">
        <v>27</v>
      </c>
      <c r="H46" s="11">
        <v>20018</v>
      </c>
      <c r="I46" s="11" t="s">
        <v>27</v>
      </c>
      <c r="J46" s="11" t="s">
        <v>27</v>
      </c>
      <c r="K46" s="11" t="s">
        <v>27</v>
      </c>
      <c r="L46" s="11" t="s">
        <v>27</v>
      </c>
      <c r="M46" s="11" t="s">
        <v>27</v>
      </c>
      <c r="N46" s="7">
        <f t="shared" si="0"/>
        <v>20018</v>
      </c>
    </row>
    <row r="47" spans="1:14" ht="28.5" customHeight="1" x14ac:dyDescent="0.25">
      <c r="A47" s="8" t="s">
        <v>11</v>
      </c>
      <c r="B47" s="7">
        <f t="shared" ref="B47:N47" si="1">SUM(B7:B46)</f>
        <v>8856</v>
      </c>
      <c r="C47" s="7">
        <f t="shared" si="1"/>
        <v>1527</v>
      </c>
      <c r="D47" s="7">
        <f t="shared" si="1"/>
        <v>28967</v>
      </c>
      <c r="E47" s="7">
        <f t="shared" si="1"/>
        <v>336</v>
      </c>
      <c r="F47" s="7">
        <f t="shared" si="1"/>
        <v>6380</v>
      </c>
      <c r="G47" s="7">
        <f t="shared" si="1"/>
        <v>1118</v>
      </c>
      <c r="H47" s="7">
        <f t="shared" si="1"/>
        <v>29487</v>
      </c>
      <c r="I47" s="7">
        <f t="shared" si="1"/>
        <v>1155</v>
      </c>
      <c r="J47" s="7">
        <f t="shared" si="1"/>
        <v>1382</v>
      </c>
      <c r="K47" s="7">
        <f t="shared" si="1"/>
        <v>3629</v>
      </c>
      <c r="L47" s="7">
        <f t="shared" si="1"/>
        <v>207</v>
      </c>
      <c r="M47" s="7">
        <f t="shared" si="1"/>
        <v>600</v>
      </c>
      <c r="N47" s="7">
        <f t="shared" si="1"/>
        <v>83644</v>
      </c>
    </row>
    <row r="48" spans="1:14" x14ac:dyDescent="0.25">
      <c r="A48" s="3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</row>
    <row r="49" spans="1:14" x14ac:dyDescent="0.25">
      <c r="A49" s="3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</row>
    <row r="50" spans="1:14" x14ac:dyDescent="0.25">
      <c r="A50" s="9" t="s">
        <v>18</v>
      </c>
      <c r="B50" s="9"/>
    </row>
    <row r="51" spans="1:14" ht="49.5" customHeight="1" x14ac:dyDescent="0.25">
      <c r="A51" s="13" t="s">
        <v>15</v>
      </c>
      <c r="B51" s="14" t="s">
        <v>16</v>
      </c>
    </row>
    <row r="52" spans="1:14" ht="16.5" customHeight="1" x14ac:dyDescent="0.25">
      <c r="A52" s="5" t="s">
        <v>119</v>
      </c>
      <c r="B52" s="6">
        <f>ROUND(N47*25%,0)</f>
        <v>20911</v>
      </c>
    </row>
    <row r="53" spans="1:14" ht="16.5" customHeight="1" x14ac:dyDescent="0.25">
      <c r="A53" s="5" t="s">
        <v>118</v>
      </c>
      <c r="B53" s="6">
        <v>24231</v>
      </c>
    </row>
    <row r="54" spans="1:14" ht="28.5" customHeight="1" x14ac:dyDescent="0.25">
      <c r="A54" s="8" t="s">
        <v>17</v>
      </c>
      <c r="B54" s="7">
        <f>SUM(B52:B53)</f>
        <v>45142</v>
      </c>
    </row>
    <row r="55" spans="1:14" x14ac:dyDescent="0.25">
      <c r="A55" s="3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1:14" x14ac:dyDescent="0.25">
      <c r="A56" s="3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1:14" x14ac:dyDescent="0.25">
      <c r="A57" s="9" t="s">
        <v>120</v>
      </c>
      <c r="B57" s="9"/>
    </row>
    <row r="58" spans="1:14" ht="49.5" customHeight="1" x14ac:dyDescent="0.25">
      <c r="A58" s="13" t="s">
        <v>15</v>
      </c>
      <c r="B58" s="14" t="s">
        <v>16</v>
      </c>
    </row>
    <row r="59" spans="1:14" ht="16.5" customHeight="1" x14ac:dyDescent="0.25">
      <c r="A59" s="5" t="s">
        <v>123</v>
      </c>
      <c r="B59" s="6">
        <v>202.5</v>
      </c>
    </row>
    <row r="60" spans="1:14" ht="16.5" customHeight="1" x14ac:dyDescent="0.25">
      <c r="A60" s="5" t="s">
        <v>121</v>
      </c>
      <c r="B60" s="6">
        <v>50</v>
      </c>
    </row>
    <row r="61" spans="1:14" ht="16.5" customHeight="1" x14ac:dyDescent="0.25">
      <c r="A61" s="5" t="s">
        <v>122</v>
      </c>
      <c r="B61" s="6">
        <v>600</v>
      </c>
    </row>
    <row r="62" spans="1:14" ht="28.5" customHeight="1" x14ac:dyDescent="0.25">
      <c r="A62" s="8" t="s">
        <v>124</v>
      </c>
      <c r="B62" s="7">
        <f>SUM(B59:B61)</f>
        <v>852.5</v>
      </c>
    </row>
    <row r="63" spans="1:14" x14ac:dyDescent="0.25">
      <c r="A63" s="3"/>
      <c r="B63" s="10"/>
    </row>
    <row r="65" spans="1:2" s="4" customFormat="1" x14ac:dyDescent="0.25">
      <c r="A65" s="3" t="s">
        <v>19</v>
      </c>
    </row>
    <row r="66" spans="1:2" ht="31.5" customHeight="1" x14ac:dyDescent="0.25">
      <c r="A66" s="13" t="s">
        <v>39</v>
      </c>
      <c r="B66" s="13" t="s">
        <v>20</v>
      </c>
    </row>
    <row r="67" spans="1:2" ht="16.5" customHeight="1" x14ac:dyDescent="0.25">
      <c r="A67" s="5" t="s">
        <v>21</v>
      </c>
      <c r="B67" s="12">
        <v>405</v>
      </c>
    </row>
    <row r="68" spans="1:2" ht="16.5" customHeight="1" x14ac:dyDescent="0.25">
      <c r="A68" s="5" t="s">
        <v>22</v>
      </c>
      <c r="B68" s="12">
        <v>160</v>
      </c>
    </row>
    <row r="69" spans="1:2" ht="16.5" customHeight="1" x14ac:dyDescent="0.25">
      <c r="A69" s="5" t="s">
        <v>23</v>
      </c>
      <c r="B69" s="12">
        <v>207</v>
      </c>
    </row>
    <row r="70" spans="1:2" ht="16.5" customHeight="1" x14ac:dyDescent="0.25">
      <c r="A70" s="5" t="s">
        <v>24</v>
      </c>
      <c r="B70" s="12">
        <v>81</v>
      </c>
    </row>
    <row r="71" spans="1:2" ht="16.5" customHeight="1" x14ac:dyDescent="0.25">
      <c r="A71" s="5" t="s">
        <v>134</v>
      </c>
      <c r="B71" s="12">
        <v>160</v>
      </c>
    </row>
    <row r="72" spans="1:2" ht="16.5" customHeight="1" x14ac:dyDescent="0.25">
      <c r="A72" s="5" t="s">
        <v>25</v>
      </c>
      <c r="B72" s="12">
        <v>405</v>
      </c>
    </row>
    <row r="73" spans="1:2" ht="16.5" customHeight="1" x14ac:dyDescent="0.25">
      <c r="A73" s="5" t="s">
        <v>125</v>
      </c>
      <c r="B73" s="12">
        <v>6</v>
      </c>
    </row>
    <row r="74" spans="1:2" ht="16.5" customHeight="1" x14ac:dyDescent="0.25">
      <c r="A74" s="5" t="s">
        <v>126</v>
      </c>
      <c r="B74" s="12">
        <v>4</v>
      </c>
    </row>
    <row r="75" spans="1:2" ht="16.5" customHeight="1" x14ac:dyDescent="0.25">
      <c r="A75" s="5" t="s">
        <v>82</v>
      </c>
      <c r="B75" s="12">
        <v>5</v>
      </c>
    </row>
    <row r="76" spans="1:2" x14ac:dyDescent="0.25">
      <c r="A76" s="3" t="s">
        <v>162</v>
      </c>
    </row>
    <row r="77" spans="1:2" x14ac:dyDescent="0.25">
      <c r="A77" s="3"/>
    </row>
    <row r="79" spans="1:2" x14ac:dyDescent="0.25">
      <c r="A79" s="3" t="s">
        <v>28</v>
      </c>
    </row>
    <row r="80" spans="1:2" ht="31.5" customHeight="1" x14ac:dyDescent="0.25">
      <c r="A80" s="13" t="s">
        <v>29</v>
      </c>
      <c r="B80" s="13" t="s">
        <v>20</v>
      </c>
    </row>
    <row r="81" spans="1:16" ht="123" customHeight="1" x14ac:dyDescent="0.25">
      <c r="A81" s="15"/>
      <c r="B81" s="12">
        <v>42</v>
      </c>
      <c r="P81"/>
    </row>
    <row r="84" spans="1:16" x14ac:dyDescent="0.25">
      <c r="A84" s="9" t="s">
        <v>200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</row>
    <row r="85" spans="1:16" s="4" customFormat="1" ht="31.5" customHeight="1" x14ac:dyDescent="0.25">
      <c r="A85" s="13" t="s">
        <v>0</v>
      </c>
      <c r="B85" s="14" t="s">
        <v>40</v>
      </c>
      <c r="C85" s="16"/>
      <c r="J85" s="17"/>
      <c r="K85" s="17"/>
      <c r="L85" s="17"/>
      <c r="M85" s="17"/>
    </row>
    <row r="86" spans="1:16" ht="16.5" customHeight="1" x14ac:dyDescent="0.25">
      <c r="A86" s="5" t="s">
        <v>144</v>
      </c>
      <c r="B86" s="11">
        <v>50</v>
      </c>
      <c r="C86" s="18"/>
      <c r="D86" s="19"/>
      <c r="E86" s="19"/>
      <c r="F86" s="29"/>
      <c r="G86" s="19"/>
      <c r="H86" s="19"/>
      <c r="I86" s="19"/>
      <c r="J86" s="19"/>
      <c r="K86" s="19"/>
      <c r="L86" s="19"/>
      <c r="M86" s="19"/>
      <c r="N86" s="10"/>
    </row>
    <row r="87" spans="1:16" ht="16.5" customHeight="1" x14ac:dyDescent="0.25">
      <c r="A87" s="5" t="s">
        <v>143</v>
      </c>
      <c r="B87" s="11">
        <v>800</v>
      </c>
      <c r="C87" s="18"/>
      <c r="D87" s="19"/>
      <c r="E87" s="19"/>
      <c r="F87" s="29"/>
      <c r="G87" s="19"/>
      <c r="H87" s="19"/>
      <c r="I87" s="19"/>
      <c r="J87" s="19"/>
      <c r="K87" s="19"/>
      <c r="L87" s="19"/>
      <c r="M87" s="19"/>
      <c r="N87" s="10"/>
    </row>
    <row r="88" spans="1:16" ht="16.5" customHeight="1" x14ac:dyDescent="0.25">
      <c r="A88" s="5" t="s">
        <v>149</v>
      </c>
      <c r="B88" s="11">
        <v>1849</v>
      </c>
      <c r="C88" s="18"/>
      <c r="D88" s="19"/>
      <c r="E88" s="19"/>
      <c r="F88" s="29"/>
      <c r="G88" s="19"/>
      <c r="H88" s="19"/>
      <c r="I88" s="19"/>
      <c r="J88" s="19"/>
      <c r="K88" s="19"/>
      <c r="L88" s="19"/>
      <c r="M88" s="19"/>
      <c r="N88" s="10"/>
    </row>
    <row r="89" spans="1:16" ht="16.5" customHeight="1" x14ac:dyDescent="0.25">
      <c r="A89" s="5" t="s">
        <v>145</v>
      </c>
      <c r="B89" s="11">
        <v>20</v>
      </c>
      <c r="C89" s="18"/>
      <c r="D89" s="19"/>
      <c r="E89" s="19"/>
      <c r="F89" s="29"/>
      <c r="G89" s="19"/>
      <c r="H89" s="19"/>
      <c r="I89" s="19"/>
      <c r="J89" s="19"/>
      <c r="K89" s="19"/>
      <c r="L89" s="19"/>
      <c r="M89" s="19"/>
      <c r="N89" s="10"/>
    </row>
    <row r="90" spans="1:16" ht="16.5" customHeight="1" x14ac:dyDescent="0.25">
      <c r="A90" s="5" t="s">
        <v>146</v>
      </c>
      <c r="B90" s="11">
        <v>419</v>
      </c>
      <c r="C90" s="18"/>
      <c r="D90" s="19"/>
      <c r="E90" s="19"/>
      <c r="F90" s="29"/>
      <c r="G90" s="19"/>
      <c r="H90" s="19"/>
      <c r="I90" s="19"/>
      <c r="J90" s="19"/>
      <c r="K90" s="19"/>
      <c r="L90" s="19"/>
      <c r="M90" s="19"/>
      <c r="N90" s="10"/>
    </row>
    <row r="91" spans="1:16" ht="16.5" customHeight="1" x14ac:dyDescent="0.25">
      <c r="A91" s="5" t="s">
        <v>147</v>
      </c>
      <c r="B91" s="11">
        <v>200</v>
      </c>
      <c r="C91" s="18"/>
      <c r="D91" s="19"/>
      <c r="E91" s="19"/>
      <c r="F91" s="29"/>
      <c r="G91" s="19"/>
      <c r="H91" s="19"/>
      <c r="I91" s="19"/>
      <c r="J91" s="19"/>
      <c r="K91" s="19"/>
      <c r="L91" s="19"/>
      <c r="M91" s="19"/>
      <c r="N91" s="10"/>
    </row>
    <row r="92" spans="1:16" ht="16.5" customHeight="1" x14ac:dyDescent="0.25">
      <c r="A92" s="5" t="s">
        <v>148</v>
      </c>
      <c r="B92" s="11">
        <v>6849</v>
      </c>
      <c r="C92" s="18"/>
      <c r="D92" s="19"/>
      <c r="E92" s="19"/>
      <c r="F92" s="29"/>
      <c r="G92" s="19"/>
      <c r="H92" s="19"/>
      <c r="I92" s="19"/>
      <c r="J92" s="19"/>
      <c r="K92" s="19"/>
      <c r="L92" s="19"/>
      <c r="M92" s="19"/>
      <c r="N92" s="10"/>
    </row>
    <row r="93" spans="1:16" ht="16.5" customHeight="1" x14ac:dyDescent="0.25">
      <c r="A93" s="5" t="s">
        <v>80</v>
      </c>
      <c r="B93" s="11">
        <f>N46</f>
        <v>20018</v>
      </c>
      <c r="C93" s="18"/>
      <c r="D93" s="19"/>
      <c r="E93" s="19"/>
      <c r="F93" s="29"/>
      <c r="G93" s="19"/>
      <c r="H93" s="19"/>
      <c r="I93" s="19"/>
      <c r="J93" s="19"/>
      <c r="K93" s="19"/>
      <c r="L93" s="19"/>
      <c r="M93" s="19"/>
      <c r="N93" s="10"/>
    </row>
    <row r="94" spans="1:16" ht="28.5" customHeight="1" x14ac:dyDescent="0.25">
      <c r="A94" s="8" t="s">
        <v>11</v>
      </c>
      <c r="B94" s="7">
        <f>SUM(B86:B93)</f>
        <v>30205</v>
      </c>
      <c r="C94" s="2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7" spans="1:14" x14ac:dyDescent="0.25">
      <c r="A97" s="9" t="s">
        <v>202</v>
      </c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</row>
    <row r="98" spans="1:14" s="4" customFormat="1" ht="46.5" customHeight="1" x14ac:dyDescent="0.25">
      <c r="A98" s="13" t="s">
        <v>15</v>
      </c>
      <c r="B98" s="13" t="s">
        <v>201</v>
      </c>
      <c r="C98" s="14" t="s">
        <v>84</v>
      </c>
      <c r="J98" s="17"/>
      <c r="K98" s="17"/>
      <c r="L98" s="17"/>
      <c r="M98" s="17"/>
    </row>
    <row r="99" spans="1:14" ht="16.5" customHeight="1" x14ac:dyDescent="0.25">
      <c r="A99" s="5" t="s">
        <v>203</v>
      </c>
      <c r="B99" s="12" t="s">
        <v>219</v>
      </c>
      <c r="C99" s="30">
        <v>3</v>
      </c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0"/>
    </row>
    <row r="100" spans="1:14" ht="16.5" customHeight="1" x14ac:dyDescent="0.25">
      <c r="A100" s="5" t="s">
        <v>204</v>
      </c>
      <c r="B100" s="12" t="s">
        <v>220</v>
      </c>
      <c r="C100" s="30">
        <v>40</v>
      </c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0"/>
    </row>
    <row r="101" spans="1:14" ht="16.5" customHeight="1" x14ac:dyDescent="0.25">
      <c r="A101" s="5" t="s">
        <v>205</v>
      </c>
      <c r="B101" s="12" t="s">
        <v>221</v>
      </c>
      <c r="C101" s="30">
        <v>48</v>
      </c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0"/>
    </row>
    <row r="102" spans="1:14" ht="16.5" customHeight="1" x14ac:dyDescent="0.25">
      <c r="A102" s="5" t="s">
        <v>206</v>
      </c>
      <c r="B102" s="12" t="s">
        <v>222</v>
      </c>
      <c r="C102" s="30">
        <v>16</v>
      </c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0"/>
    </row>
    <row r="103" spans="1:14" ht="16.5" customHeight="1" x14ac:dyDescent="0.25">
      <c r="A103" s="5" t="s">
        <v>207</v>
      </c>
      <c r="B103" s="12" t="s">
        <v>223</v>
      </c>
      <c r="C103" s="30">
        <v>22</v>
      </c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0"/>
    </row>
    <row r="104" spans="1:14" ht="16.5" customHeight="1" x14ac:dyDescent="0.25">
      <c r="A104" s="5" t="s">
        <v>208</v>
      </c>
      <c r="B104" s="12" t="s">
        <v>224</v>
      </c>
      <c r="C104" s="30">
        <v>22</v>
      </c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0"/>
    </row>
    <row r="105" spans="1:14" ht="16.5" customHeight="1" x14ac:dyDescent="0.25">
      <c r="A105" s="5" t="s">
        <v>209</v>
      </c>
      <c r="B105" s="12" t="s">
        <v>225</v>
      </c>
      <c r="C105" s="30">
        <v>25</v>
      </c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0"/>
    </row>
    <row r="106" spans="1:14" ht="16.5" customHeight="1" x14ac:dyDescent="0.25">
      <c r="A106" s="5" t="s">
        <v>210</v>
      </c>
      <c r="B106" s="12" t="s">
        <v>226</v>
      </c>
      <c r="C106" s="30">
        <v>3</v>
      </c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0"/>
    </row>
    <row r="107" spans="1:14" ht="16.5" customHeight="1" x14ac:dyDescent="0.25">
      <c r="A107" s="5" t="s">
        <v>211</v>
      </c>
      <c r="B107" s="12" t="s">
        <v>227</v>
      </c>
      <c r="C107" s="30">
        <v>2</v>
      </c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0"/>
    </row>
    <row r="108" spans="1:14" ht="16.5" customHeight="1" x14ac:dyDescent="0.25">
      <c r="A108" s="5" t="s">
        <v>213</v>
      </c>
      <c r="B108" s="12" t="s">
        <v>229</v>
      </c>
      <c r="C108" s="30">
        <v>32</v>
      </c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0"/>
    </row>
    <row r="109" spans="1:14" ht="16.5" customHeight="1" x14ac:dyDescent="0.25">
      <c r="A109" s="5" t="s">
        <v>214</v>
      </c>
      <c r="B109" s="12" t="s">
        <v>230</v>
      </c>
      <c r="C109" s="30">
        <v>14</v>
      </c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0"/>
    </row>
    <row r="110" spans="1:14" ht="16.5" customHeight="1" x14ac:dyDescent="0.25">
      <c r="A110" s="5" t="s">
        <v>136</v>
      </c>
      <c r="B110" s="28" t="s">
        <v>27</v>
      </c>
      <c r="C110" s="11">
        <v>62</v>
      </c>
      <c r="D110" s="19"/>
      <c r="E110" s="19"/>
      <c r="F110" s="32"/>
      <c r="G110" s="19"/>
      <c r="H110" s="19"/>
      <c r="I110" s="19"/>
      <c r="J110" s="19"/>
      <c r="K110" s="19"/>
      <c r="L110" s="19"/>
      <c r="M110" s="19"/>
      <c r="N110" s="10"/>
    </row>
    <row r="111" spans="1:14" ht="16.5" customHeight="1" x14ac:dyDescent="0.25">
      <c r="A111" s="5" t="s">
        <v>137</v>
      </c>
      <c r="B111" s="28" t="s">
        <v>27</v>
      </c>
      <c r="C111" s="11">
        <v>390</v>
      </c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0"/>
    </row>
    <row r="112" spans="1:14" ht="16.5" customHeight="1" x14ac:dyDescent="0.25">
      <c r="A112" s="5" t="s">
        <v>138</v>
      </c>
      <c r="B112" s="28" t="s">
        <v>27</v>
      </c>
      <c r="C112" s="11">
        <v>250</v>
      </c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0"/>
    </row>
  </sheetData>
  <sheetProtection algorithmName="SHA-512" hashValue="ejHUfV9Sy2xJY0W+70YfwLuQ0v4NkP7HoQIaiWId9j9b+20ijNSAAjTIVtnkz0/710fkL1H8Azg5fNBDS+ChgQ==" saltValue="YBegWamtLgjoubWKCQL3Zg==" spinCount="100000" sheet="1" objects="1" scenarios="1" selectLockedCells="1" selectUnlockedCells="1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215FE-58BA-49A7-9A9E-EA2C39E3FFE0}">
  <dimension ref="A1:E36"/>
  <sheetViews>
    <sheetView workbookViewId="0">
      <selection activeCell="E23" sqref="E23"/>
    </sheetView>
  </sheetViews>
  <sheetFormatPr baseColWidth="10" defaultRowHeight="13.5" x14ac:dyDescent="0.25"/>
  <cols>
    <col min="1" max="1" width="26.7109375" style="1" customWidth="1"/>
    <col min="2" max="16384" width="11.42578125" style="2"/>
  </cols>
  <sheetData>
    <row r="1" spans="1:5" x14ac:dyDescent="0.25">
      <c r="A1" s="3" t="s">
        <v>169</v>
      </c>
    </row>
    <row r="3" spans="1:5" x14ac:dyDescent="0.25">
      <c r="A3" s="3" t="s">
        <v>170</v>
      </c>
    </row>
    <row r="4" spans="1:5" x14ac:dyDescent="0.25">
      <c r="A4" s="3"/>
    </row>
    <row r="5" spans="1:5" x14ac:dyDescent="0.25">
      <c r="A5" s="9" t="s">
        <v>36</v>
      </c>
      <c r="B5" s="9"/>
      <c r="C5" s="9"/>
      <c r="D5" s="9"/>
      <c r="E5" s="9"/>
    </row>
    <row r="6" spans="1:5" s="4" customFormat="1" ht="31.5" customHeight="1" x14ac:dyDescent="0.25">
      <c r="A6" s="13" t="s">
        <v>0</v>
      </c>
      <c r="B6" s="13" t="s">
        <v>1</v>
      </c>
      <c r="C6" s="13" t="s">
        <v>2</v>
      </c>
      <c r="D6" s="13" t="s">
        <v>42</v>
      </c>
      <c r="E6" s="13" t="s">
        <v>10</v>
      </c>
    </row>
    <row r="7" spans="1:5" ht="16.5" customHeight="1" x14ac:dyDescent="0.25">
      <c r="A7" s="5" t="s">
        <v>79</v>
      </c>
      <c r="B7" s="11">
        <v>25</v>
      </c>
      <c r="C7" s="11" t="s">
        <v>27</v>
      </c>
      <c r="D7" s="11" t="s">
        <v>27</v>
      </c>
      <c r="E7" s="7">
        <f>SUM(B7:D7)</f>
        <v>25</v>
      </c>
    </row>
    <row r="8" spans="1:5" ht="16.5" customHeight="1" x14ac:dyDescent="0.25">
      <c r="A8" s="5" t="s">
        <v>63</v>
      </c>
      <c r="B8" s="11">
        <v>20</v>
      </c>
      <c r="C8" s="11" t="s">
        <v>27</v>
      </c>
      <c r="D8" s="11" t="s">
        <v>27</v>
      </c>
      <c r="E8" s="7">
        <f t="shared" ref="E8:E12" si="0">SUM(B8:D8)</f>
        <v>20</v>
      </c>
    </row>
    <row r="9" spans="1:5" ht="16.5" customHeight="1" x14ac:dyDescent="0.25">
      <c r="A9" s="5" t="s">
        <v>157</v>
      </c>
      <c r="B9" s="11">
        <v>10</v>
      </c>
      <c r="C9" s="11" t="s">
        <v>27</v>
      </c>
      <c r="D9" s="11" t="s">
        <v>27</v>
      </c>
      <c r="E9" s="7">
        <f t="shared" si="0"/>
        <v>10</v>
      </c>
    </row>
    <row r="10" spans="1:5" ht="16.5" customHeight="1" x14ac:dyDescent="0.25">
      <c r="A10" s="5" t="s">
        <v>158</v>
      </c>
      <c r="B10" s="11">
        <v>15</v>
      </c>
      <c r="C10" s="11" t="s">
        <v>27</v>
      </c>
      <c r="D10" s="11" t="s">
        <v>27</v>
      </c>
      <c r="E10" s="7">
        <f t="shared" si="0"/>
        <v>15</v>
      </c>
    </row>
    <row r="11" spans="1:5" ht="16.5" customHeight="1" x14ac:dyDescent="0.25">
      <c r="A11" s="5" t="s">
        <v>7</v>
      </c>
      <c r="B11" s="11" t="s">
        <v>27</v>
      </c>
      <c r="C11" s="11">
        <v>4</v>
      </c>
      <c r="D11" s="11" t="s">
        <v>27</v>
      </c>
      <c r="E11" s="7">
        <f t="shared" si="0"/>
        <v>4</v>
      </c>
    </row>
    <row r="12" spans="1:5" ht="16.5" customHeight="1" x14ac:dyDescent="0.25">
      <c r="A12" s="5" t="s">
        <v>26</v>
      </c>
      <c r="B12" s="11" t="s">
        <v>27</v>
      </c>
      <c r="C12" s="11" t="s">
        <v>27</v>
      </c>
      <c r="D12" s="11">
        <v>6</v>
      </c>
      <c r="E12" s="7">
        <f t="shared" si="0"/>
        <v>6</v>
      </c>
    </row>
    <row r="13" spans="1:5" ht="28.5" customHeight="1" x14ac:dyDescent="0.25">
      <c r="A13" s="8" t="s">
        <v>11</v>
      </c>
      <c r="B13" s="7">
        <f>SUM(B7:B12)</f>
        <v>70</v>
      </c>
      <c r="C13" s="7">
        <f>SUM(C7:C12)</f>
        <v>4</v>
      </c>
      <c r="D13" s="7">
        <f>SUM(D7:D12)</f>
        <v>6</v>
      </c>
      <c r="E13" s="7">
        <f>SUM(E7:E12)</f>
        <v>80</v>
      </c>
    </row>
    <row r="14" spans="1:5" x14ac:dyDescent="0.25">
      <c r="A14" s="3"/>
      <c r="B14" s="10"/>
      <c r="C14" s="10"/>
      <c r="D14" s="10"/>
      <c r="E14" s="10"/>
    </row>
    <row r="15" spans="1:5" x14ac:dyDescent="0.25">
      <c r="A15" s="3"/>
      <c r="B15" s="10"/>
      <c r="C15" s="10"/>
      <c r="D15" s="10"/>
      <c r="E15" s="10"/>
    </row>
    <row r="16" spans="1:5" x14ac:dyDescent="0.25">
      <c r="A16" s="9" t="s">
        <v>18</v>
      </c>
      <c r="B16" s="9"/>
    </row>
    <row r="17" spans="1:5" ht="49.5" customHeight="1" x14ac:dyDescent="0.25">
      <c r="A17" s="13" t="s">
        <v>15</v>
      </c>
      <c r="B17" s="14" t="s">
        <v>16</v>
      </c>
    </row>
    <row r="18" spans="1:5" ht="16.5" customHeight="1" x14ac:dyDescent="0.25">
      <c r="A18" s="5" t="s">
        <v>119</v>
      </c>
      <c r="B18" s="6">
        <v>35</v>
      </c>
    </row>
    <row r="19" spans="1:5" ht="28.5" customHeight="1" x14ac:dyDescent="0.25">
      <c r="A19" s="8" t="s">
        <v>17</v>
      </c>
      <c r="B19" s="7">
        <f>SUM(B18:B18)</f>
        <v>35</v>
      </c>
    </row>
    <row r="20" spans="1:5" x14ac:dyDescent="0.25">
      <c r="A20" s="3"/>
      <c r="B20" s="10"/>
    </row>
    <row r="22" spans="1:5" s="4" customFormat="1" x14ac:dyDescent="0.25">
      <c r="A22" s="3" t="s">
        <v>19</v>
      </c>
    </row>
    <row r="23" spans="1:5" ht="31.5" customHeight="1" x14ac:dyDescent="0.25">
      <c r="A23" s="13" t="s">
        <v>39</v>
      </c>
      <c r="B23" s="13" t="s">
        <v>20</v>
      </c>
    </row>
    <row r="24" spans="1:5" ht="16.5" customHeight="1" x14ac:dyDescent="0.25">
      <c r="A24" s="5" t="s">
        <v>21</v>
      </c>
      <c r="B24" s="12">
        <v>1</v>
      </c>
    </row>
    <row r="25" spans="1:5" ht="16.5" customHeight="1" x14ac:dyDescent="0.25">
      <c r="A25" s="5" t="s">
        <v>22</v>
      </c>
      <c r="B25" s="12">
        <v>1</v>
      </c>
    </row>
    <row r="26" spans="1:5" ht="16.5" customHeight="1" x14ac:dyDescent="0.25">
      <c r="A26" s="5" t="s">
        <v>23</v>
      </c>
      <c r="B26" s="12">
        <v>1</v>
      </c>
    </row>
    <row r="27" spans="1:5" ht="16.5" customHeight="1" x14ac:dyDescent="0.25">
      <c r="A27" s="5" t="s">
        <v>25</v>
      </c>
      <c r="B27" s="12">
        <v>1</v>
      </c>
    </row>
    <row r="28" spans="1:5" ht="16.5" customHeight="1" x14ac:dyDescent="0.25">
      <c r="A28" s="5" t="s">
        <v>38</v>
      </c>
      <c r="B28" s="12">
        <v>1</v>
      </c>
    </row>
    <row r="29" spans="1:5" x14ac:dyDescent="0.25">
      <c r="A29" s="3" t="s">
        <v>171</v>
      </c>
    </row>
    <row r="32" spans="1:5" x14ac:dyDescent="0.25">
      <c r="A32" s="9" t="s">
        <v>200</v>
      </c>
      <c r="B32" s="9"/>
      <c r="C32" s="9"/>
      <c r="D32" s="9"/>
      <c r="E32" s="9"/>
    </row>
    <row r="33" spans="1:5" s="4" customFormat="1" ht="31.5" customHeight="1" x14ac:dyDescent="0.25">
      <c r="A33" s="13" t="s">
        <v>0</v>
      </c>
      <c r="B33" s="14" t="s">
        <v>40</v>
      </c>
    </row>
    <row r="34" spans="1:5" ht="16.5" customHeight="1" x14ac:dyDescent="0.25">
      <c r="A34" s="5" t="s">
        <v>158</v>
      </c>
      <c r="B34" s="11">
        <v>15</v>
      </c>
      <c r="C34" s="19"/>
      <c r="D34" s="19"/>
      <c r="E34" s="10"/>
    </row>
    <row r="35" spans="1:5" ht="16.5" customHeight="1" x14ac:dyDescent="0.25">
      <c r="A35" s="5" t="s">
        <v>26</v>
      </c>
      <c r="B35" s="11">
        <v>6</v>
      </c>
      <c r="C35" s="19"/>
      <c r="D35" s="19"/>
      <c r="E35" s="10"/>
    </row>
    <row r="36" spans="1:5" ht="28.5" customHeight="1" x14ac:dyDescent="0.25">
      <c r="A36" s="8" t="s">
        <v>11</v>
      </c>
      <c r="B36" s="7">
        <f>SUM(B34:B35)</f>
        <v>21</v>
      </c>
      <c r="C36" s="10"/>
      <c r="D36" s="10"/>
      <c r="E36" s="10"/>
    </row>
  </sheetData>
  <sheetProtection algorithmName="SHA-512" hashValue="9OaDAv7YoxVTohZh3BQx19BYZpfc0krikkO7JmfDa08ALT0OH9+JwVoepLp5PajW2prZCaTuWtTee17RbXgMZw==" saltValue="v2F17vfny4RaPYxDcZ+M6g==" spinCount="100000" sheet="1" objects="1" scenarios="1" selectLockedCells="1" selectUnlockedCells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B27B0-6498-4BAD-90E9-99B72006B574}">
  <dimension ref="A1:M53"/>
  <sheetViews>
    <sheetView topLeftCell="A15" workbookViewId="0">
      <selection activeCell="A45" sqref="A45"/>
    </sheetView>
  </sheetViews>
  <sheetFormatPr baseColWidth="10" defaultRowHeight="13.5" x14ac:dyDescent="0.25"/>
  <cols>
    <col min="1" max="1" width="32.5703125" style="1" customWidth="1"/>
    <col min="2" max="16384" width="11.42578125" style="2"/>
  </cols>
  <sheetData>
    <row r="1" spans="1:8" x14ac:dyDescent="0.25">
      <c r="A1" s="3" t="s">
        <v>52</v>
      </c>
    </row>
    <row r="3" spans="1:8" x14ac:dyDescent="0.25">
      <c r="A3" s="3" t="s">
        <v>53</v>
      </c>
    </row>
    <row r="4" spans="1:8" x14ac:dyDescent="0.25">
      <c r="A4" s="3"/>
    </row>
    <row r="5" spans="1:8" x14ac:dyDescent="0.25">
      <c r="A5" s="9" t="s">
        <v>14</v>
      </c>
      <c r="B5" s="9"/>
      <c r="C5" s="9"/>
      <c r="D5" s="9"/>
      <c r="E5" s="9"/>
      <c r="F5" s="9"/>
      <c r="G5" s="9"/>
      <c r="H5" s="9"/>
    </row>
    <row r="6" spans="1:8" s="4" customFormat="1" ht="31.5" customHeight="1" x14ac:dyDescent="0.25">
      <c r="A6" s="13" t="s">
        <v>0</v>
      </c>
      <c r="B6" s="13" t="s">
        <v>1</v>
      </c>
      <c r="C6" s="13" t="s">
        <v>2</v>
      </c>
      <c r="D6" s="13" t="s">
        <v>37</v>
      </c>
      <c r="E6" s="14" t="s">
        <v>198</v>
      </c>
      <c r="F6" s="14" t="s">
        <v>54</v>
      </c>
      <c r="G6" s="13" t="s">
        <v>76</v>
      </c>
      <c r="H6" s="13" t="s">
        <v>10</v>
      </c>
    </row>
    <row r="7" spans="1:8" ht="16.5" customHeight="1" x14ac:dyDescent="0.25">
      <c r="A7" s="5" t="s">
        <v>57</v>
      </c>
      <c r="B7" s="11" t="s">
        <v>27</v>
      </c>
      <c r="C7" s="11" t="s">
        <v>27</v>
      </c>
      <c r="D7" s="11" t="s">
        <v>27</v>
      </c>
      <c r="E7" s="11" t="s">
        <v>27</v>
      </c>
      <c r="F7" s="11" t="s">
        <v>27</v>
      </c>
      <c r="G7" s="11">
        <v>50</v>
      </c>
      <c r="H7" s="7">
        <f>SUM(B7:G7)</f>
        <v>50</v>
      </c>
    </row>
    <row r="8" spans="1:8" ht="16.5" customHeight="1" x14ac:dyDescent="0.25">
      <c r="A8" s="5" t="s">
        <v>32</v>
      </c>
      <c r="B8" s="11" t="s">
        <v>27</v>
      </c>
      <c r="C8" s="11"/>
      <c r="D8" s="11">
        <v>32</v>
      </c>
      <c r="E8" s="11" t="s">
        <v>27</v>
      </c>
      <c r="F8" s="11" t="s">
        <v>27</v>
      </c>
      <c r="G8" s="11" t="s">
        <v>27</v>
      </c>
      <c r="H8" s="7">
        <f>SUM(B8:G8)</f>
        <v>32</v>
      </c>
    </row>
    <row r="9" spans="1:8" ht="16.5" customHeight="1" x14ac:dyDescent="0.25">
      <c r="A9" s="5" t="s">
        <v>3</v>
      </c>
      <c r="B9" s="11" t="s">
        <v>27</v>
      </c>
      <c r="C9" s="11" t="s">
        <v>27</v>
      </c>
      <c r="D9" s="11">
        <v>192</v>
      </c>
      <c r="E9" s="11" t="s">
        <v>27</v>
      </c>
      <c r="F9" s="11" t="s">
        <v>27</v>
      </c>
      <c r="G9" s="11" t="s">
        <v>27</v>
      </c>
      <c r="H9" s="7">
        <f>SUM(B9:G9)</f>
        <v>192</v>
      </c>
    </row>
    <row r="10" spans="1:8" ht="16.5" customHeight="1" x14ac:dyDescent="0.25">
      <c r="A10" s="5" t="s">
        <v>4</v>
      </c>
      <c r="B10" s="11" t="s">
        <v>27</v>
      </c>
      <c r="C10" s="11" t="s">
        <v>27</v>
      </c>
      <c r="D10" s="11">
        <v>110</v>
      </c>
      <c r="E10" s="11" t="s">
        <v>27</v>
      </c>
      <c r="F10" s="11" t="s">
        <v>27</v>
      </c>
      <c r="G10" s="11" t="s">
        <v>27</v>
      </c>
      <c r="H10" s="7">
        <f t="shared" ref="H10" si="0">SUM(B10:G10)</f>
        <v>110</v>
      </c>
    </row>
    <row r="11" spans="1:8" ht="16.5" customHeight="1" x14ac:dyDescent="0.25">
      <c r="A11" s="5" t="s">
        <v>5</v>
      </c>
      <c r="B11" s="11" t="s">
        <v>27</v>
      </c>
      <c r="C11" s="11" t="s">
        <v>27</v>
      </c>
      <c r="D11" s="11">
        <v>55</v>
      </c>
      <c r="E11" s="11" t="s">
        <v>27</v>
      </c>
      <c r="F11" s="11" t="s">
        <v>27</v>
      </c>
      <c r="G11" s="11" t="s">
        <v>27</v>
      </c>
      <c r="H11" s="7">
        <f t="shared" ref="H11:H19" si="1">SUM(B11:G11)</f>
        <v>55</v>
      </c>
    </row>
    <row r="12" spans="1:8" ht="16.5" customHeight="1" x14ac:dyDescent="0.25">
      <c r="A12" s="5" t="s">
        <v>199</v>
      </c>
      <c r="B12" s="11" t="s">
        <v>27</v>
      </c>
      <c r="C12" s="11" t="s">
        <v>27</v>
      </c>
      <c r="D12" s="11">
        <v>41</v>
      </c>
      <c r="E12" s="11" t="s">
        <v>27</v>
      </c>
      <c r="F12" s="11" t="s">
        <v>27</v>
      </c>
      <c r="G12" s="11" t="s">
        <v>27</v>
      </c>
      <c r="H12" s="7">
        <f t="shared" si="1"/>
        <v>41</v>
      </c>
    </row>
    <row r="13" spans="1:8" ht="16.5" customHeight="1" x14ac:dyDescent="0.25">
      <c r="A13" s="5" t="s">
        <v>7</v>
      </c>
      <c r="B13" s="11" t="s">
        <v>27</v>
      </c>
      <c r="C13" s="11">
        <v>29</v>
      </c>
      <c r="D13" s="11" t="s">
        <v>27</v>
      </c>
      <c r="E13" s="11" t="s">
        <v>27</v>
      </c>
      <c r="F13" s="11" t="s">
        <v>27</v>
      </c>
      <c r="G13" s="11" t="s">
        <v>27</v>
      </c>
      <c r="H13" s="7">
        <f t="shared" si="1"/>
        <v>29</v>
      </c>
    </row>
    <row r="14" spans="1:8" ht="16.5" customHeight="1" x14ac:dyDescent="0.25">
      <c r="A14" s="5" t="s">
        <v>12</v>
      </c>
      <c r="B14" s="11">
        <v>3</v>
      </c>
      <c r="C14" s="11" t="s">
        <v>27</v>
      </c>
      <c r="D14" s="11" t="s">
        <v>27</v>
      </c>
      <c r="E14" s="11" t="s">
        <v>27</v>
      </c>
      <c r="F14" s="11" t="s">
        <v>27</v>
      </c>
      <c r="G14" s="11" t="s">
        <v>27</v>
      </c>
      <c r="H14" s="7">
        <f t="shared" si="1"/>
        <v>3</v>
      </c>
    </row>
    <row r="15" spans="1:8" ht="16.5" customHeight="1" x14ac:dyDescent="0.25">
      <c r="A15" s="5" t="s">
        <v>13</v>
      </c>
      <c r="B15" s="11" t="s">
        <v>27</v>
      </c>
      <c r="C15" s="11" t="s">
        <v>27</v>
      </c>
      <c r="D15" s="11">
        <v>12</v>
      </c>
      <c r="E15" s="11" t="s">
        <v>27</v>
      </c>
      <c r="F15" s="11" t="s">
        <v>27</v>
      </c>
      <c r="G15" s="11" t="s">
        <v>27</v>
      </c>
      <c r="H15" s="7">
        <f t="shared" ref="H15:H18" si="2">SUM(B15:G15)</f>
        <v>12</v>
      </c>
    </row>
    <row r="16" spans="1:8" ht="16.5" customHeight="1" x14ac:dyDescent="0.25">
      <c r="A16" s="5" t="s">
        <v>58</v>
      </c>
      <c r="B16" s="11" t="s">
        <v>27</v>
      </c>
      <c r="C16" s="11" t="s">
        <v>27</v>
      </c>
      <c r="D16" s="11">
        <v>257</v>
      </c>
      <c r="E16" s="11">
        <v>68</v>
      </c>
      <c r="F16" s="11" t="s">
        <v>27</v>
      </c>
      <c r="G16" s="11" t="s">
        <v>27</v>
      </c>
      <c r="H16" s="7">
        <f>SUM(B16:G16)</f>
        <v>325</v>
      </c>
    </row>
    <row r="17" spans="1:9" ht="16.5" customHeight="1" x14ac:dyDescent="0.25">
      <c r="A17" s="5" t="s">
        <v>59</v>
      </c>
      <c r="B17" s="11">
        <v>37</v>
      </c>
      <c r="C17" s="11" t="s">
        <v>27</v>
      </c>
      <c r="D17" s="11" t="s">
        <v>27</v>
      </c>
      <c r="E17" s="11" t="s">
        <v>27</v>
      </c>
      <c r="F17" s="11" t="s">
        <v>27</v>
      </c>
      <c r="G17" s="11" t="s">
        <v>27</v>
      </c>
      <c r="H17" s="7">
        <f t="shared" ref="H17" si="3">SUM(B17:G17)</f>
        <v>37</v>
      </c>
    </row>
    <row r="18" spans="1:9" ht="16.5" customHeight="1" x14ac:dyDescent="0.25">
      <c r="A18" s="5" t="s">
        <v>26</v>
      </c>
      <c r="B18" s="11" t="s">
        <v>27</v>
      </c>
      <c r="C18" s="11" t="s">
        <v>27</v>
      </c>
      <c r="D18" s="11" t="s">
        <v>27</v>
      </c>
      <c r="E18" s="11" t="s">
        <v>27</v>
      </c>
      <c r="F18" s="11">
        <v>29</v>
      </c>
      <c r="G18" s="11" t="s">
        <v>27</v>
      </c>
      <c r="H18" s="7">
        <f t="shared" si="2"/>
        <v>29</v>
      </c>
    </row>
    <row r="19" spans="1:9" ht="16.5" customHeight="1" x14ac:dyDescent="0.25">
      <c r="A19" s="5" t="s">
        <v>9</v>
      </c>
      <c r="B19" s="11" t="s">
        <v>27</v>
      </c>
      <c r="C19" s="11" t="s">
        <v>27</v>
      </c>
      <c r="D19" s="11">
        <v>24</v>
      </c>
      <c r="E19" s="11" t="s">
        <v>27</v>
      </c>
      <c r="F19" s="11" t="s">
        <v>27</v>
      </c>
      <c r="G19" s="11" t="s">
        <v>27</v>
      </c>
      <c r="H19" s="7">
        <f t="shared" si="1"/>
        <v>24</v>
      </c>
    </row>
    <row r="20" spans="1:9" ht="28.5" customHeight="1" x14ac:dyDescent="0.25">
      <c r="A20" s="8" t="s">
        <v>11</v>
      </c>
      <c r="B20" s="7">
        <f t="shared" ref="B20:H20" si="4">SUM(B7:B19)</f>
        <v>40</v>
      </c>
      <c r="C20" s="7">
        <f t="shared" si="4"/>
        <v>29</v>
      </c>
      <c r="D20" s="7">
        <f t="shared" si="4"/>
        <v>723</v>
      </c>
      <c r="E20" s="7">
        <f t="shared" si="4"/>
        <v>68</v>
      </c>
      <c r="F20" s="7">
        <f t="shared" si="4"/>
        <v>29</v>
      </c>
      <c r="G20" s="7">
        <f t="shared" si="4"/>
        <v>50</v>
      </c>
      <c r="H20" s="7">
        <f t="shared" si="4"/>
        <v>939</v>
      </c>
      <c r="I20" s="26"/>
    </row>
    <row r="21" spans="1:9" x14ac:dyDescent="0.25">
      <c r="A21" s="3"/>
      <c r="B21" s="10"/>
      <c r="C21" s="10"/>
      <c r="D21" s="10"/>
      <c r="E21" s="10"/>
      <c r="F21" s="10"/>
      <c r="G21" s="10"/>
      <c r="H21" s="10"/>
    </row>
    <row r="22" spans="1:9" x14ac:dyDescent="0.25">
      <c r="A22" s="3"/>
      <c r="B22" s="10"/>
      <c r="C22" s="10"/>
      <c r="D22" s="10"/>
      <c r="E22" s="10"/>
      <c r="F22" s="10"/>
      <c r="G22" s="10"/>
      <c r="H22" s="10"/>
    </row>
    <row r="23" spans="1:9" x14ac:dyDescent="0.25">
      <c r="A23" s="9" t="s">
        <v>18</v>
      </c>
      <c r="B23" s="9"/>
    </row>
    <row r="24" spans="1:9" ht="49.5" customHeight="1" x14ac:dyDescent="0.25">
      <c r="A24" s="13" t="s">
        <v>15</v>
      </c>
      <c r="B24" s="14" t="s">
        <v>16</v>
      </c>
    </row>
    <row r="25" spans="1:9" ht="16.5" customHeight="1" x14ac:dyDescent="0.25">
      <c r="A25" s="5" t="s">
        <v>119</v>
      </c>
      <c r="B25" s="6">
        <v>271</v>
      </c>
    </row>
    <row r="26" spans="1:9" ht="28.5" customHeight="1" x14ac:dyDescent="0.25">
      <c r="A26" s="8" t="s">
        <v>17</v>
      </c>
      <c r="B26" s="7">
        <f>SUM(B25:B25)</f>
        <v>271</v>
      </c>
    </row>
    <row r="27" spans="1:9" x14ac:dyDescent="0.25">
      <c r="A27" s="3"/>
      <c r="B27" s="10"/>
    </row>
    <row r="29" spans="1:9" s="4" customFormat="1" x14ac:dyDescent="0.25">
      <c r="A29" s="3" t="s">
        <v>19</v>
      </c>
    </row>
    <row r="30" spans="1:9" ht="31.5" customHeight="1" x14ac:dyDescent="0.25">
      <c r="A30" s="13" t="s">
        <v>39</v>
      </c>
      <c r="B30" s="13" t="s">
        <v>20</v>
      </c>
    </row>
    <row r="31" spans="1:9" ht="16.5" customHeight="1" x14ac:dyDescent="0.25">
      <c r="A31" s="5" t="s">
        <v>21</v>
      </c>
      <c r="B31" s="12">
        <v>10</v>
      </c>
    </row>
    <row r="32" spans="1:9" ht="16.5" customHeight="1" x14ac:dyDescent="0.25">
      <c r="A32" s="5" t="s">
        <v>22</v>
      </c>
      <c r="B32" s="12">
        <v>7</v>
      </c>
    </row>
    <row r="33" spans="1:13" ht="16.5" customHeight="1" x14ac:dyDescent="0.25">
      <c r="A33" s="5" t="s">
        <v>23</v>
      </c>
      <c r="B33" s="12">
        <v>8</v>
      </c>
    </row>
    <row r="34" spans="1:13" ht="16.5" customHeight="1" x14ac:dyDescent="0.25">
      <c r="A34" s="5" t="s">
        <v>24</v>
      </c>
      <c r="B34" s="12">
        <v>4</v>
      </c>
    </row>
    <row r="35" spans="1:13" ht="16.5" customHeight="1" x14ac:dyDescent="0.25">
      <c r="A35" s="5" t="s">
        <v>38</v>
      </c>
      <c r="B35" s="12">
        <v>2</v>
      </c>
    </row>
    <row r="36" spans="1:13" ht="16.5" customHeight="1" x14ac:dyDescent="0.25">
      <c r="A36" s="5" t="s">
        <v>25</v>
      </c>
      <c r="B36" s="12">
        <v>7</v>
      </c>
    </row>
    <row r="37" spans="1:13" x14ac:dyDescent="0.25">
      <c r="A37" s="3" t="s">
        <v>56</v>
      </c>
    </row>
    <row r="38" spans="1:13" x14ac:dyDescent="0.25">
      <c r="A38" s="3"/>
    </row>
    <row r="40" spans="1:13" x14ac:dyDescent="0.25">
      <c r="A40" s="3" t="s">
        <v>28</v>
      </c>
    </row>
    <row r="41" spans="1:13" ht="31.5" customHeight="1" x14ac:dyDescent="0.25">
      <c r="A41" s="13" t="s">
        <v>29</v>
      </c>
      <c r="B41" s="13" t="s">
        <v>20</v>
      </c>
    </row>
    <row r="42" spans="1:13" ht="123" customHeight="1" x14ac:dyDescent="0.25">
      <c r="A42" s="15"/>
      <c r="B42" s="12">
        <v>2</v>
      </c>
      <c r="J42"/>
    </row>
    <row r="45" spans="1:13" x14ac:dyDescent="0.25">
      <c r="A45" s="9" t="s">
        <v>200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s="4" customFormat="1" ht="31.5" customHeight="1" x14ac:dyDescent="0.25">
      <c r="A46" s="13" t="s">
        <v>0</v>
      </c>
      <c r="B46" s="14" t="s">
        <v>40</v>
      </c>
      <c r="C46" s="16"/>
      <c r="J46" s="17"/>
    </row>
    <row r="47" spans="1:13" ht="16.5" customHeight="1" x14ac:dyDescent="0.25">
      <c r="A47" s="5" t="s">
        <v>57</v>
      </c>
      <c r="B47" s="11">
        <v>50</v>
      </c>
      <c r="C47" s="18"/>
      <c r="D47" s="19"/>
      <c r="E47" s="19"/>
      <c r="F47" s="19"/>
      <c r="G47" s="19"/>
      <c r="H47" s="19"/>
      <c r="I47" s="19"/>
      <c r="J47" s="19"/>
      <c r="K47" s="19"/>
      <c r="L47" s="19"/>
      <c r="M47" s="10"/>
    </row>
    <row r="48" spans="1:13" ht="16.5" customHeight="1" x14ac:dyDescent="0.25">
      <c r="A48" s="5" t="s">
        <v>6</v>
      </c>
      <c r="B48" s="11">
        <v>41</v>
      </c>
      <c r="C48" s="18"/>
      <c r="D48" s="19"/>
      <c r="E48" s="19"/>
      <c r="F48" s="19"/>
      <c r="G48" s="19"/>
      <c r="H48" s="19"/>
      <c r="I48" s="19"/>
      <c r="J48" s="19"/>
      <c r="K48" s="19"/>
      <c r="L48" s="19"/>
      <c r="M48" s="10"/>
    </row>
    <row r="49" spans="1:13" ht="16.5" customHeight="1" x14ac:dyDescent="0.25">
      <c r="A49" s="5" t="s">
        <v>13</v>
      </c>
      <c r="B49" s="11">
        <v>325</v>
      </c>
      <c r="C49" s="18"/>
      <c r="D49" s="19"/>
      <c r="E49" s="19"/>
      <c r="F49" s="19"/>
      <c r="G49" s="19"/>
      <c r="H49" s="19"/>
      <c r="I49" s="19"/>
      <c r="J49" s="19"/>
      <c r="K49" s="19"/>
      <c r="L49" s="19"/>
      <c r="M49" s="10"/>
    </row>
    <row r="50" spans="1:13" ht="16.5" customHeight="1" x14ac:dyDescent="0.25">
      <c r="A50" s="5" t="s">
        <v>26</v>
      </c>
      <c r="B50" s="11">
        <v>29</v>
      </c>
      <c r="C50" s="18"/>
      <c r="D50" s="19"/>
      <c r="E50" s="19"/>
      <c r="F50" s="19"/>
      <c r="G50" s="19"/>
      <c r="H50" s="19"/>
      <c r="I50" s="19"/>
      <c r="J50" s="19"/>
      <c r="K50" s="19"/>
      <c r="L50" s="19"/>
      <c r="M50" s="10"/>
    </row>
    <row r="51" spans="1:13" ht="16.5" customHeight="1" x14ac:dyDescent="0.25">
      <c r="A51" s="5" t="s">
        <v>55</v>
      </c>
      <c r="B51" s="11">
        <v>325</v>
      </c>
      <c r="C51" s="18"/>
      <c r="D51" s="19"/>
      <c r="E51" s="19"/>
      <c r="F51" s="19"/>
      <c r="G51" s="19"/>
      <c r="H51" s="19"/>
      <c r="I51" s="19"/>
      <c r="J51" s="19"/>
      <c r="K51" s="19"/>
      <c r="L51" s="19"/>
      <c r="M51" s="10"/>
    </row>
    <row r="52" spans="1:13" ht="16.5" customHeight="1" x14ac:dyDescent="0.25">
      <c r="A52" s="5" t="s">
        <v>9</v>
      </c>
      <c r="B52" s="11">
        <v>24</v>
      </c>
      <c r="C52" s="18"/>
      <c r="D52" s="19"/>
      <c r="E52" s="19"/>
      <c r="F52" s="19"/>
      <c r="G52" s="19"/>
      <c r="H52" s="19"/>
      <c r="I52" s="19"/>
      <c r="J52" s="19"/>
      <c r="K52" s="19"/>
      <c r="L52" s="19"/>
      <c r="M52" s="10"/>
    </row>
    <row r="53" spans="1:13" ht="28.5" customHeight="1" x14ac:dyDescent="0.25">
      <c r="A53" s="8" t="s">
        <v>11</v>
      </c>
      <c r="B53" s="7">
        <f>SUM(B47:B52)</f>
        <v>794</v>
      </c>
      <c r="C53" s="20"/>
      <c r="D53" s="10"/>
      <c r="E53" s="10"/>
      <c r="F53" s="10"/>
      <c r="G53" s="10"/>
      <c r="H53" s="10"/>
      <c r="I53" s="10"/>
      <c r="J53" s="10"/>
      <c r="K53" s="10"/>
      <c r="L53" s="10"/>
      <c r="M53" s="10"/>
    </row>
  </sheetData>
  <sheetProtection algorithmName="SHA-512" hashValue="SdWepWXKFkA9SWp+k4LAbIiR0QaoMJUchlgr+cs0XKJ/Q1AbNtJSzBL68s/ex9n8uOUmi81luokXGumQBiIMcQ==" saltValue="qzOYoDR2dPsFZLvkAqwRJg==" spinCount="100000" sheet="1" objects="1" scenarios="1" selectLockedCells="1" selectUnlockedCell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28313-4548-476B-BB18-D4E37CC146C6}">
  <dimension ref="A1:K56"/>
  <sheetViews>
    <sheetView topLeftCell="A10" workbookViewId="0">
      <selection activeCell="A48" sqref="A48"/>
    </sheetView>
  </sheetViews>
  <sheetFormatPr baseColWidth="10" defaultRowHeight="13.5" x14ac:dyDescent="0.25"/>
  <cols>
    <col min="1" max="1" width="32.5703125" style="1" customWidth="1"/>
    <col min="2" max="16384" width="11.42578125" style="2"/>
  </cols>
  <sheetData>
    <row r="1" spans="1:6" x14ac:dyDescent="0.25">
      <c r="A1" s="3" t="s">
        <v>60</v>
      </c>
    </row>
    <row r="3" spans="1:6" x14ac:dyDescent="0.25">
      <c r="A3" s="3" t="s">
        <v>197</v>
      </c>
    </row>
    <row r="4" spans="1:6" x14ac:dyDescent="0.25">
      <c r="A4" s="3"/>
    </row>
    <row r="5" spans="1:6" x14ac:dyDescent="0.25">
      <c r="A5" s="9" t="s">
        <v>14</v>
      </c>
      <c r="B5" s="9"/>
      <c r="C5" s="9"/>
      <c r="D5" s="9"/>
      <c r="E5" s="9"/>
      <c r="F5" s="9"/>
    </row>
    <row r="6" spans="1:6" s="4" customFormat="1" ht="31.5" customHeight="1" x14ac:dyDescent="0.25">
      <c r="A6" s="13" t="s">
        <v>0</v>
      </c>
      <c r="B6" s="13" t="s">
        <v>1</v>
      </c>
      <c r="C6" s="13" t="s">
        <v>2</v>
      </c>
      <c r="D6" s="13" t="s">
        <v>61</v>
      </c>
      <c r="E6" s="13" t="s">
        <v>34</v>
      </c>
      <c r="F6" s="13" t="s">
        <v>10</v>
      </c>
    </row>
    <row r="7" spans="1:6" ht="16.5" customHeight="1" x14ac:dyDescent="0.25">
      <c r="A7" s="5" t="s">
        <v>62</v>
      </c>
      <c r="B7" s="11" t="s">
        <v>27</v>
      </c>
      <c r="C7" s="11" t="s">
        <v>27</v>
      </c>
      <c r="D7" s="11" t="s">
        <v>27</v>
      </c>
      <c r="E7" s="11">
        <v>50</v>
      </c>
      <c r="F7" s="7">
        <f>SUM(B7:E7)</f>
        <v>50</v>
      </c>
    </row>
    <row r="8" spans="1:6" ht="16.5" customHeight="1" x14ac:dyDescent="0.25">
      <c r="A8" s="5" t="s">
        <v>32</v>
      </c>
      <c r="B8" s="11">
        <v>19</v>
      </c>
      <c r="C8" s="11" t="s">
        <v>27</v>
      </c>
      <c r="D8" s="11" t="s">
        <v>27</v>
      </c>
      <c r="E8" s="11" t="s">
        <v>27</v>
      </c>
      <c r="F8" s="7">
        <f t="shared" ref="F8:F22" si="0">SUM(B8:E8)</f>
        <v>19</v>
      </c>
    </row>
    <row r="9" spans="1:6" ht="16.5" customHeight="1" x14ac:dyDescent="0.25">
      <c r="A9" s="5" t="s">
        <v>30</v>
      </c>
      <c r="B9" s="11">
        <v>28</v>
      </c>
      <c r="C9" s="11" t="s">
        <v>27</v>
      </c>
      <c r="D9" s="11" t="s">
        <v>27</v>
      </c>
      <c r="E9" s="11" t="s">
        <v>27</v>
      </c>
      <c r="F9" s="7">
        <f t="shared" si="0"/>
        <v>28</v>
      </c>
    </row>
    <row r="10" spans="1:6" ht="16.5" customHeight="1" x14ac:dyDescent="0.25">
      <c r="A10" s="5" t="s">
        <v>3</v>
      </c>
      <c r="B10" s="11">
        <v>95</v>
      </c>
      <c r="C10" s="11" t="s">
        <v>27</v>
      </c>
      <c r="D10" s="11">
        <v>51</v>
      </c>
      <c r="E10" s="11" t="s">
        <v>27</v>
      </c>
      <c r="F10" s="7">
        <f t="shared" si="0"/>
        <v>146</v>
      </c>
    </row>
    <row r="11" spans="1:6" ht="16.5" customHeight="1" x14ac:dyDescent="0.25">
      <c r="A11" s="5" t="s">
        <v>4</v>
      </c>
      <c r="B11" s="11">
        <v>313</v>
      </c>
      <c r="C11" s="11" t="s">
        <v>27</v>
      </c>
      <c r="D11" s="11" t="s">
        <v>27</v>
      </c>
      <c r="E11" s="11" t="s">
        <v>27</v>
      </c>
      <c r="F11" s="7">
        <f t="shared" si="0"/>
        <v>313</v>
      </c>
    </row>
    <row r="12" spans="1:6" ht="16.5" customHeight="1" x14ac:dyDescent="0.25">
      <c r="A12" s="5" t="s">
        <v>63</v>
      </c>
      <c r="B12" s="11">
        <v>139</v>
      </c>
      <c r="C12" s="11" t="s">
        <v>27</v>
      </c>
      <c r="D12" s="11" t="s">
        <v>27</v>
      </c>
      <c r="E12" s="11" t="s">
        <v>27</v>
      </c>
      <c r="F12" s="7">
        <f t="shared" si="0"/>
        <v>139</v>
      </c>
    </row>
    <row r="13" spans="1:6" ht="16.5" customHeight="1" x14ac:dyDescent="0.25">
      <c r="A13" s="5" t="s">
        <v>5</v>
      </c>
      <c r="B13" s="11">
        <v>68</v>
      </c>
      <c r="C13" s="11" t="s">
        <v>27</v>
      </c>
      <c r="D13" s="11" t="s">
        <v>27</v>
      </c>
      <c r="E13" s="11" t="s">
        <v>27</v>
      </c>
      <c r="F13" s="7">
        <f t="shared" si="0"/>
        <v>68</v>
      </c>
    </row>
    <row r="14" spans="1:6" ht="16.5" customHeight="1" x14ac:dyDescent="0.25">
      <c r="A14" s="5" t="s">
        <v>199</v>
      </c>
      <c r="B14" s="11">
        <v>20</v>
      </c>
      <c r="C14" s="11" t="s">
        <v>27</v>
      </c>
      <c r="D14" s="11" t="s">
        <v>27</v>
      </c>
      <c r="E14" s="11" t="s">
        <v>27</v>
      </c>
      <c r="F14" s="7">
        <f t="shared" si="0"/>
        <v>20</v>
      </c>
    </row>
    <row r="15" spans="1:6" ht="16.5" customHeight="1" x14ac:dyDescent="0.25">
      <c r="A15" s="5" t="s">
        <v>7</v>
      </c>
      <c r="B15" s="11" t="s">
        <v>27</v>
      </c>
      <c r="C15" s="11">
        <v>9</v>
      </c>
      <c r="D15" s="11" t="s">
        <v>27</v>
      </c>
      <c r="E15" s="11" t="s">
        <v>27</v>
      </c>
      <c r="F15" s="7">
        <f t="shared" si="0"/>
        <v>9</v>
      </c>
    </row>
    <row r="16" spans="1:6" ht="16.5" customHeight="1" x14ac:dyDescent="0.25">
      <c r="A16" s="5" t="s">
        <v>12</v>
      </c>
      <c r="B16" s="11" t="s">
        <v>27</v>
      </c>
      <c r="C16" s="11">
        <v>5</v>
      </c>
      <c r="D16" s="11" t="s">
        <v>27</v>
      </c>
      <c r="E16" s="11" t="s">
        <v>27</v>
      </c>
      <c r="F16" s="7">
        <f t="shared" si="0"/>
        <v>5</v>
      </c>
    </row>
    <row r="17" spans="1:7" ht="16.5" customHeight="1" x14ac:dyDescent="0.25">
      <c r="A17" s="5" t="s">
        <v>13</v>
      </c>
      <c r="B17" s="11" t="s">
        <v>27</v>
      </c>
      <c r="C17" s="11" t="s">
        <v>27</v>
      </c>
      <c r="D17" s="11">
        <v>32</v>
      </c>
      <c r="E17" s="11" t="s">
        <v>27</v>
      </c>
      <c r="F17" s="7">
        <f t="shared" si="0"/>
        <v>32</v>
      </c>
    </row>
    <row r="18" spans="1:7" ht="16.5" customHeight="1" x14ac:dyDescent="0.25">
      <c r="A18" s="5" t="s">
        <v>64</v>
      </c>
      <c r="B18" s="11">
        <v>77</v>
      </c>
      <c r="C18" s="11" t="s">
        <v>27</v>
      </c>
      <c r="D18" s="11" t="s">
        <v>27</v>
      </c>
      <c r="E18" s="11" t="s">
        <v>27</v>
      </c>
      <c r="F18" s="7">
        <f t="shared" si="0"/>
        <v>77</v>
      </c>
    </row>
    <row r="19" spans="1:7" ht="16.5" customHeight="1" x14ac:dyDescent="0.25">
      <c r="A19" s="5" t="s">
        <v>65</v>
      </c>
      <c r="B19" s="11" t="s">
        <v>27</v>
      </c>
      <c r="C19" s="11" t="s">
        <v>27</v>
      </c>
      <c r="D19" s="11">
        <v>916</v>
      </c>
      <c r="E19" s="11" t="s">
        <v>27</v>
      </c>
      <c r="F19" s="7">
        <f t="shared" si="0"/>
        <v>916</v>
      </c>
    </row>
    <row r="20" spans="1:7" ht="16.5" customHeight="1" x14ac:dyDescent="0.25">
      <c r="A20" s="5" t="s">
        <v>26</v>
      </c>
      <c r="B20" s="11">
        <v>12</v>
      </c>
      <c r="C20" s="11" t="s">
        <v>27</v>
      </c>
      <c r="D20" s="11" t="s">
        <v>27</v>
      </c>
      <c r="E20" s="11" t="s">
        <v>27</v>
      </c>
      <c r="F20" s="7">
        <f t="shared" si="0"/>
        <v>12</v>
      </c>
    </row>
    <row r="21" spans="1:7" ht="16.5" customHeight="1" x14ac:dyDescent="0.25">
      <c r="A21" s="5" t="s">
        <v>67</v>
      </c>
      <c r="B21" s="11" t="s">
        <v>27</v>
      </c>
      <c r="C21" s="11" t="s">
        <v>27</v>
      </c>
      <c r="D21" s="11">
        <v>493</v>
      </c>
      <c r="E21" s="11" t="s">
        <v>27</v>
      </c>
      <c r="F21" s="7">
        <f t="shared" si="0"/>
        <v>493</v>
      </c>
    </row>
    <row r="22" spans="1:7" ht="16.5" customHeight="1" x14ac:dyDescent="0.25">
      <c r="A22" s="5" t="s">
        <v>66</v>
      </c>
      <c r="B22" s="11" t="s">
        <v>27</v>
      </c>
      <c r="C22" s="11" t="s">
        <v>27</v>
      </c>
      <c r="D22" s="11">
        <v>4</v>
      </c>
      <c r="E22" s="11" t="s">
        <v>27</v>
      </c>
      <c r="F22" s="7">
        <f t="shared" si="0"/>
        <v>4</v>
      </c>
    </row>
    <row r="23" spans="1:7" ht="28.5" customHeight="1" x14ac:dyDescent="0.25">
      <c r="A23" s="8" t="s">
        <v>11</v>
      </c>
      <c r="B23" s="7">
        <f>SUM(B7:B22)</f>
        <v>771</v>
      </c>
      <c r="C23" s="7">
        <f>SUM(C7:C22)</f>
        <v>14</v>
      </c>
      <c r="D23" s="7">
        <f>SUM(D7:D22)</f>
        <v>1496</v>
      </c>
      <c r="E23" s="7">
        <f>SUM(E7:E22)</f>
        <v>50</v>
      </c>
      <c r="F23" s="7">
        <f>SUM(F7:F22)</f>
        <v>2331</v>
      </c>
      <c r="G23" s="26"/>
    </row>
    <row r="24" spans="1:7" x14ac:dyDescent="0.25">
      <c r="A24" s="3"/>
      <c r="B24" s="10"/>
      <c r="C24" s="10"/>
      <c r="D24" s="10"/>
      <c r="E24" s="10"/>
      <c r="F24" s="10"/>
    </row>
    <row r="25" spans="1:7" x14ac:dyDescent="0.25">
      <c r="A25" s="3"/>
      <c r="B25" s="10"/>
      <c r="C25" s="10"/>
      <c r="D25" s="10"/>
      <c r="E25" s="10"/>
      <c r="F25" s="10"/>
    </row>
    <row r="26" spans="1:7" x14ac:dyDescent="0.25">
      <c r="A26" s="9" t="s">
        <v>18</v>
      </c>
      <c r="B26" s="9"/>
    </row>
    <row r="27" spans="1:7" ht="49.5" customHeight="1" x14ac:dyDescent="0.25">
      <c r="A27" s="13" t="s">
        <v>15</v>
      </c>
      <c r="B27" s="14" t="s">
        <v>16</v>
      </c>
    </row>
    <row r="28" spans="1:7" ht="16.5" customHeight="1" x14ac:dyDescent="0.25">
      <c r="A28" s="5" t="s">
        <v>119</v>
      </c>
      <c r="B28" s="6">
        <v>370</v>
      </c>
    </row>
    <row r="29" spans="1:7" ht="16.5" customHeight="1" x14ac:dyDescent="0.25">
      <c r="A29" s="5" t="s">
        <v>118</v>
      </c>
      <c r="B29" s="6">
        <v>96</v>
      </c>
    </row>
    <row r="30" spans="1:7" ht="28.5" customHeight="1" x14ac:dyDescent="0.25">
      <c r="A30" s="8" t="s">
        <v>17</v>
      </c>
      <c r="B30" s="7">
        <f>SUM(B28:B29)</f>
        <v>466</v>
      </c>
    </row>
    <row r="31" spans="1:7" x14ac:dyDescent="0.25">
      <c r="A31" s="3"/>
      <c r="B31" s="10"/>
    </row>
    <row r="33" spans="1:11" s="4" customFormat="1" x14ac:dyDescent="0.25">
      <c r="A33" s="3" t="s">
        <v>19</v>
      </c>
    </row>
    <row r="34" spans="1:11" ht="31.5" customHeight="1" x14ac:dyDescent="0.25">
      <c r="A34" s="13" t="s">
        <v>39</v>
      </c>
      <c r="B34" s="13" t="s">
        <v>20</v>
      </c>
    </row>
    <row r="35" spans="1:11" ht="16.5" customHeight="1" x14ac:dyDescent="0.25">
      <c r="A35" s="5" t="s">
        <v>21</v>
      </c>
      <c r="B35" s="12">
        <v>4</v>
      </c>
    </row>
    <row r="36" spans="1:11" ht="16.5" customHeight="1" x14ac:dyDescent="0.25">
      <c r="A36" s="5" t="s">
        <v>22</v>
      </c>
      <c r="B36" s="12">
        <v>6</v>
      </c>
    </row>
    <row r="37" spans="1:11" ht="16.5" customHeight="1" x14ac:dyDescent="0.25">
      <c r="A37" s="5" t="s">
        <v>23</v>
      </c>
      <c r="B37" s="12">
        <v>4</v>
      </c>
    </row>
    <row r="38" spans="1:11" ht="16.5" customHeight="1" x14ac:dyDescent="0.25">
      <c r="A38" s="5" t="s">
        <v>24</v>
      </c>
      <c r="B38" s="12">
        <v>4</v>
      </c>
    </row>
    <row r="39" spans="1:11" ht="16.5" customHeight="1" x14ac:dyDescent="0.25">
      <c r="A39" s="5" t="s">
        <v>25</v>
      </c>
      <c r="B39" s="12">
        <v>4</v>
      </c>
    </row>
    <row r="40" spans="1:11" x14ac:dyDescent="0.25">
      <c r="A40" s="3" t="s">
        <v>68</v>
      </c>
    </row>
    <row r="41" spans="1:11" x14ac:dyDescent="0.25">
      <c r="A41" s="3"/>
    </row>
    <row r="43" spans="1:11" x14ac:dyDescent="0.25">
      <c r="A43" s="3" t="s">
        <v>28</v>
      </c>
    </row>
    <row r="44" spans="1:11" ht="31.5" customHeight="1" x14ac:dyDescent="0.25">
      <c r="A44" s="13" t="s">
        <v>29</v>
      </c>
      <c r="B44" s="13" t="s">
        <v>20</v>
      </c>
      <c r="I44"/>
    </row>
    <row r="45" spans="1:11" ht="123" customHeight="1" x14ac:dyDescent="0.25">
      <c r="A45" s="15"/>
      <c r="B45" s="12">
        <v>2</v>
      </c>
      <c r="H45"/>
    </row>
    <row r="48" spans="1:11" x14ac:dyDescent="0.25">
      <c r="A48" s="9" t="s">
        <v>200</v>
      </c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s="4" customFormat="1" ht="31.5" customHeight="1" x14ac:dyDescent="0.25">
      <c r="A49" s="13" t="s">
        <v>0</v>
      </c>
      <c r="B49" s="14" t="s">
        <v>40</v>
      </c>
      <c r="C49" s="16"/>
      <c r="H49" s="17"/>
    </row>
    <row r="50" spans="1:11" ht="16.5" customHeight="1" x14ac:dyDescent="0.25">
      <c r="A50" s="5" t="s">
        <v>69</v>
      </c>
      <c r="B50" s="11">
        <v>765</v>
      </c>
      <c r="C50" s="18"/>
      <c r="D50" s="19"/>
      <c r="E50" s="19"/>
      <c r="F50" s="19"/>
      <c r="G50" s="19"/>
      <c r="H50" s="19"/>
      <c r="I50" s="19"/>
      <c r="J50" s="19"/>
      <c r="K50" s="10"/>
    </row>
    <row r="51" spans="1:11" ht="16.5" customHeight="1" x14ac:dyDescent="0.25">
      <c r="A51" s="5" t="s">
        <v>64</v>
      </c>
      <c r="B51" s="11">
        <v>77</v>
      </c>
      <c r="C51" s="18"/>
      <c r="D51" s="19"/>
      <c r="E51" s="19"/>
      <c r="F51" s="19"/>
      <c r="G51" s="19"/>
      <c r="H51" s="19"/>
      <c r="I51" s="19"/>
      <c r="J51" s="19"/>
      <c r="K51" s="10"/>
    </row>
    <row r="52" spans="1:11" ht="16.5" customHeight="1" x14ac:dyDescent="0.25">
      <c r="A52" s="5" t="str">
        <f>A19</f>
        <v>Ateliers et locaux de stockage</v>
      </c>
      <c r="B52" s="11">
        <v>916</v>
      </c>
      <c r="C52" s="18"/>
      <c r="D52" s="19"/>
      <c r="E52" s="19"/>
      <c r="F52" s="19"/>
      <c r="G52" s="19"/>
      <c r="H52" s="19"/>
      <c r="I52" s="19"/>
      <c r="J52" s="19"/>
      <c r="K52" s="10"/>
    </row>
    <row r="53" spans="1:11" ht="16.5" customHeight="1" x14ac:dyDescent="0.25">
      <c r="A53" s="5" t="str">
        <f t="shared" ref="A53:A55" si="1">A20</f>
        <v>Local informatique</v>
      </c>
      <c r="B53" s="11">
        <v>12</v>
      </c>
      <c r="C53" s="18"/>
      <c r="D53" s="19"/>
      <c r="E53" s="19"/>
      <c r="F53" s="19"/>
      <c r="G53" s="19"/>
      <c r="H53" s="19"/>
      <c r="I53" s="19"/>
      <c r="J53" s="19"/>
      <c r="K53" s="10"/>
    </row>
    <row r="54" spans="1:11" ht="16.5" customHeight="1" x14ac:dyDescent="0.25">
      <c r="A54" s="5" t="str">
        <f t="shared" si="1"/>
        <v>Garages</v>
      </c>
      <c r="B54" s="11">
        <v>493</v>
      </c>
      <c r="C54" s="18"/>
      <c r="D54" s="19"/>
      <c r="E54" s="19"/>
      <c r="F54" s="19"/>
      <c r="G54" s="19"/>
      <c r="H54" s="19"/>
      <c r="I54" s="19"/>
      <c r="J54" s="19"/>
      <c r="K54" s="10"/>
    </row>
    <row r="55" spans="1:11" ht="16.5" customHeight="1" x14ac:dyDescent="0.25">
      <c r="A55" s="5" t="str">
        <f t="shared" si="1"/>
        <v>Local technique</v>
      </c>
      <c r="B55" s="11">
        <v>4</v>
      </c>
      <c r="C55" s="18"/>
      <c r="D55" s="19"/>
      <c r="E55" s="19"/>
      <c r="F55" s="19"/>
      <c r="G55" s="19"/>
      <c r="H55" s="19"/>
      <c r="I55" s="19"/>
      <c r="J55" s="19"/>
      <c r="K55" s="10"/>
    </row>
    <row r="56" spans="1:11" ht="28.5" customHeight="1" x14ac:dyDescent="0.25">
      <c r="A56" s="8" t="s">
        <v>11</v>
      </c>
      <c r="B56" s="7">
        <f>SUM(B50:B55)</f>
        <v>2267</v>
      </c>
      <c r="C56" s="20"/>
      <c r="D56" s="10"/>
      <c r="E56" s="10"/>
      <c r="F56" s="10"/>
      <c r="G56" s="10"/>
      <c r="H56" s="10"/>
      <c r="I56" s="10"/>
      <c r="J56" s="10"/>
      <c r="K56" s="10"/>
    </row>
  </sheetData>
  <sheetProtection algorithmName="SHA-512" hashValue="kg7cm1G7gy3HLXEijwqosddi+6XoxXYH6UUXNJ5nWQ8hd4nNGZyDVGVcIdoMdAvhs5ibl9lNvWzYuWfgGRKTFA==" saltValue="t8sbrntcZfAK0JqdOe7Dnw==" spinCount="100000" sheet="1" objects="1" scenarios="1" selectLockedCells="1" selectUnlockedCell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DFA41-B96E-479B-B87A-96C5CF1D6334}">
  <dimension ref="A1:P73"/>
  <sheetViews>
    <sheetView tabSelected="1" topLeftCell="A41" workbookViewId="0">
      <selection activeCell="B63" sqref="B63"/>
    </sheetView>
  </sheetViews>
  <sheetFormatPr baseColWidth="10" defaultRowHeight="13.5" x14ac:dyDescent="0.25"/>
  <cols>
    <col min="1" max="1" width="36.28515625" style="1" customWidth="1"/>
    <col min="2" max="14" width="11.42578125" style="2"/>
    <col min="15" max="15" width="11.42578125" style="2" customWidth="1"/>
    <col min="16" max="16" width="15.5703125" style="2" customWidth="1"/>
    <col min="17" max="16384" width="11.42578125" style="2"/>
  </cols>
  <sheetData>
    <row r="1" spans="1:16" x14ac:dyDescent="0.25">
      <c r="A1" s="3" t="s">
        <v>44</v>
      </c>
    </row>
    <row r="3" spans="1:16" x14ac:dyDescent="0.25">
      <c r="A3" s="3"/>
    </row>
    <row r="4" spans="1:16" x14ac:dyDescent="0.25">
      <c r="A4" s="9" t="s">
        <v>36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s="4" customFormat="1" ht="31.5" customHeight="1" x14ac:dyDescent="0.25">
      <c r="A5" s="13" t="s">
        <v>0</v>
      </c>
      <c r="B5" s="13" t="s">
        <v>1</v>
      </c>
      <c r="C5" s="13" t="s">
        <v>2</v>
      </c>
      <c r="D5" s="13" t="s">
        <v>37</v>
      </c>
      <c r="E5" s="14" t="s">
        <v>72</v>
      </c>
      <c r="F5" s="14" t="s">
        <v>87</v>
      </c>
      <c r="G5" s="13" t="s">
        <v>89</v>
      </c>
      <c r="H5" s="13" t="s">
        <v>74</v>
      </c>
      <c r="I5" s="13" t="s">
        <v>88</v>
      </c>
      <c r="J5" s="14" t="s">
        <v>61</v>
      </c>
      <c r="K5" s="14" t="s">
        <v>90</v>
      </c>
      <c r="L5" s="14" t="s">
        <v>34</v>
      </c>
      <c r="M5" s="14" t="s">
        <v>91</v>
      </c>
      <c r="N5" s="14" t="s">
        <v>92</v>
      </c>
      <c r="O5" s="14" t="s">
        <v>76</v>
      </c>
      <c r="P5" s="13" t="s">
        <v>10</v>
      </c>
    </row>
    <row r="6" spans="1:16" ht="16.5" customHeight="1" x14ac:dyDescent="0.25">
      <c r="A6" s="8" t="s">
        <v>174</v>
      </c>
      <c r="B6" s="11">
        <f>IF(SUMIF(MFTV!$6:$6,B5,MFTV!$47:$47)=0,"-",SUMIF(MFTV!$6:$6,B5,MFTV!$47:$47))</f>
        <v>8856</v>
      </c>
      <c r="C6" s="11">
        <f>IF(SUMIF(MFTV!$6:$6,C5,MFTV!$47:$47)=0,"-",SUMIF(MFTV!$6:$6,C5,MFTV!$47:$47))</f>
        <v>1527</v>
      </c>
      <c r="D6" s="11">
        <f>IF(SUMIF(MFTV!$6:$6,D5,MFTV!$47:$47)=0,"-",SUMIF(MFTV!$6:$6,D5,MFTV!$47:$47))</f>
        <v>28967</v>
      </c>
      <c r="E6" s="11">
        <f>IF(SUMIF(MFTV!$6:$6,E5,MFTV!$47:$47)=0,"-",SUMIF(MFTV!$6:$6,E5,MFTV!$47:$47))</f>
        <v>336</v>
      </c>
      <c r="F6" s="11">
        <f>IF(SUMIF(MFTV!$6:$6,F5,MFTV!$47:$47)=0,"-",SUMIF(MFTV!$6:$6,F5,MFTV!$47:$47))</f>
        <v>6380</v>
      </c>
      <c r="G6" s="11">
        <f>IF(SUMIF(MFTV!$6:$6,G5,MFTV!$47:$47)=0,"-",SUMIF(MFTV!$6:$6,G5,MFTV!$47:$47))</f>
        <v>1118</v>
      </c>
      <c r="H6" s="11">
        <f>IF(SUMIF(MFTV!$6:$6,H5,MFTV!$47:$47)=0,"-",SUMIF(MFTV!$6:$6,H5,MFTV!$47:$47))</f>
        <v>29487</v>
      </c>
      <c r="I6" s="11">
        <f>IF(SUMIF(MFTV!$6:$6,I5,MFTV!$47:$47)=0,"-",SUMIF(MFTV!$6:$6,I5,MFTV!$47:$47))</f>
        <v>1155</v>
      </c>
      <c r="J6" s="11" t="str">
        <f>IF(SUMIF(MFTV!$6:$6,J5,MFTV!$47:$47)=0,"-",SUMIF(MFTV!$6:$6,J5,MFTV!$47:$47))</f>
        <v>-</v>
      </c>
      <c r="K6" s="11">
        <f>IF(SUMIF(MFTV!$6:$6,K5,MFTV!$47:$47)=0,"-",SUMIF(MFTV!$6:$6,K5,MFTV!$47:$47))</f>
        <v>1382</v>
      </c>
      <c r="L6" s="11">
        <f>IF(SUMIF(MFTV!$6:$6,L5,MFTV!$47:$47)=0,"-",SUMIF(MFTV!$6:$6,L5,MFTV!$47:$47))</f>
        <v>3629</v>
      </c>
      <c r="M6" s="11">
        <f>IF(SUMIF(MFTV!$6:$6,M5,MFTV!$47:$47)=0,"-",SUMIF(MFTV!$6:$6,M5,MFTV!$47:$47))</f>
        <v>207</v>
      </c>
      <c r="N6" s="11">
        <f>IF(SUMIF(MFTV!$6:$6,N5,MFTV!$47:$47)=0,"-",SUMIF(MFTV!$6:$6,N5,MFTV!$47:$47))</f>
        <v>600</v>
      </c>
      <c r="O6" s="11" t="str">
        <f>IF(SUMIF(MFTV!$6:$6,O5,MFTV!$47:$47)=0,"-",SUMIF(MFTV!$6:$6,O5,MFTV!$47:$47))</f>
        <v>-</v>
      </c>
      <c r="P6" s="7">
        <f t="shared" ref="P6" si="0">SUM(B6:O6)</f>
        <v>83644</v>
      </c>
    </row>
    <row r="7" spans="1:16" ht="16.5" customHeight="1" x14ac:dyDescent="0.25">
      <c r="A7" s="8" t="s">
        <v>175</v>
      </c>
      <c r="B7" s="11">
        <f>IF(SUMIF(Valin!$6:$6,B5,Valin!$28:$28)=0,"-",SUMIF(Valin!$6:$6,B5,Valin!$28:$28))</f>
        <v>758</v>
      </c>
      <c r="C7" s="11">
        <f>IF(SUMIF(Valin!$6:$6,C5,Valin!$28:$28)=0,"-",SUMIF(Valin!$6:$6,C5,Valin!$28:$28))</f>
        <v>340</v>
      </c>
      <c r="D7" s="11">
        <f>IF(SUMIF(Valin!$6:$6,D5,Valin!$28:$28)=0,"-",SUMIF(Valin!$6:$6,D5,Valin!$28:$28))</f>
        <v>6006</v>
      </c>
      <c r="E7" s="11">
        <f>IF(SUMIF(Valin!$6:$6,E5,Valin!$28:$28)=0,"-",SUMIF(Valin!$6:$6,E5,Valin!$28:$28))</f>
        <v>201</v>
      </c>
      <c r="F7" s="11">
        <f>IF(SUMIF(Valin!$6:$6,F5,Valin!$28:$28)=0,"-",SUMIF(Valin!$6:$6,F5,Valin!$28:$28))</f>
        <v>234</v>
      </c>
      <c r="G7" s="11">
        <f>IF(SUMIF(Valin!$6:$6,G5,Valin!$28:$28)=0,"-",SUMIF(Valin!$6:$6,G5,Valin!$28:$28))</f>
        <v>13</v>
      </c>
      <c r="H7" s="11">
        <f>IF(SUMIF(Valin!$6:$6,H5,Valin!$28:$28)=0,"-",SUMIF(Valin!$6:$6,H5,Valin!$28:$28))</f>
        <v>3796</v>
      </c>
      <c r="I7" s="11" t="str">
        <f>IF(SUMIF(Valin!$6:$6,I5,Valin!$28:$28)=0,"-",SUMIF(Valin!$6:$6,I5,Valin!$28:$28))</f>
        <v>-</v>
      </c>
      <c r="J7" s="11" t="str">
        <f>IF(SUMIF(Valin!$6:$6,J5,Valin!$28:$28)=0,"-",SUMIF(Valin!$6:$6,J5,Valin!$28:$28))</f>
        <v>-</v>
      </c>
      <c r="K7" s="11" t="str">
        <f>IF(SUMIF(Valin!$6:$6,K5,Valin!$28:$28)=0,"-",SUMIF(Valin!$6:$6,K5,Valin!$28:$28))</f>
        <v>-</v>
      </c>
      <c r="L7" s="11" t="str">
        <f>IF(SUMIF(Valin!$6:$6,L5,Valin!$28:$28)=0,"-",SUMIF(Valin!$6:$6,L5,Valin!$28:$28))</f>
        <v>-</v>
      </c>
      <c r="M7" s="11" t="str">
        <f>IF(SUMIF(Valin!$6:$6,M5,Valin!$28:$28)=0,"-",SUMIF(Valin!$6:$6,M5,Valin!$28:$28))</f>
        <v>-</v>
      </c>
      <c r="N7" s="11" t="str">
        <f>IF(SUMIF(Valin!$6:$6,N5,Valin!$28:$28)=0,"-",SUMIF(Valin!$6:$6,N5,Valin!$28:$28))</f>
        <v>-</v>
      </c>
      <c r="O7" s="11" t="str">
        <f>IF(SUMIF(Valin!$6:$6,O5,Valin!$28:$28)=0,"-",SUMIF(Valin!$6:$6,O5,Valin!$28:$28))</f>
        <v>-</v>
      </c>
      <c r="P7" s="7">
        <f t="shared" ref="P7:P17" si="1">SUM(B7:O7)</f>
        <v>11348</v>
      </c>
    </row>
    <row r="8" spans="1:16" ht="16.5" customHeight="1" x14ac:dyDescent="0.25">
      <c r="A8" s="8" t="s">
        <v>176</v>
      </c>
      <c r="B8" s="11">
        <f>IF(SUMIF('Seine Ouest'!$6:$6,B5,'Seine Ouest'!$22:$22)=0,"-",SUMIF('Seine Ouest'!$6:$6,B5,'Seine Ouest'!$22:$22))</f>
        <v>288</v>
      </c>
      <c r="C8" s="11" t="str">
        <f>IF(SUMIF('Seine Ouest'!$6:$6,C5,'Seine Ouest'!$22:$22)=0,"-",SUMIF('Seine Ouest'!$6:$6,C5,'Seine Ouest'!$22:$22))</f>
        <v>-</v>
      </c>
      <c r="D8" s="11">
        <f>IF(SUMIF('Seine Ouest'!$6:$6,D5,'Seine Ouest'!$22:$22)=0,"-",SUMIF('Seine Ouest'!$6:$6,D5,'Seine Ouest'!$22:$22))</f>
        <v>6516.3</v>
      </c>
      <c r="E8" s="11">
        <f>IF(SUMIF('Seine Ouest'!$6:$6,E5,'Seine Ouest'!$22:$22)=0,"-",SUMIF('Seine Ouest'!$6:$6,E5,'Seine Ouest'!$22:$22))</f>
        <v>1418</v>
      </c>
      <c r="F8" s="11" t="str">
        <f>IF(SUMIF('Seine Ouest'!$6:$6,F5,'Seine Ouest'!$22:$22)=0,"-",SUMIF('Seine Ouest'!$6:$6,F5,'Seine Ouest'!$22:$22))</f>
        <v>-</v>
      </c>
      <c r="G8" s="11">
        <f>IF(SUMIF('Seine Ouest'!$6:$6,G5,'Seine Ouest'!$22:$22)=0,"-",SUMIF('Seine Ouest'!$6:$6,G5,'Seine Ouest'!$22:$22))</f>
        <v>220</v>
      </c>
      <c r="H8" s="11">
        <f>IF(SUMIF('Seine Ouest'!$6:$6,H5,'Seine Ouest'!$22:$22)=0,"-",SUMIF('Seine Ouest'!$6:$6,H5,'Seine Ouest'!$22:$22))</f>
        <v>2540</v>
      </c>
      <c r="I8" s="11" t="str">
        <f>IF(SUMIF('Seine Ouest'!$6:$6,I5,'Seine Ouest'!$22:$22)=0,"-",SUMIF('Seine Ouest'!$6:$6,I5,'Seine Ouest'!$22:$22))</f>
        <v>-</v>
      </c>
      <c r="J8" s="11" t="str">
        <f>IF(SUMIF('Seine Ouest'!$6:$6,J5,'Seine Ouest'!$22:$22)=0,"-",SUMIF('Seine Ouest'!$6:$6,J5,'Seine Ouest'!$22:$22))</f>
        <v>-</v>
      </c>
      <c r="K8" s="11" t="str">
        <f>IF(SUMIF('Seine Ouest'!$6:$6,K5,'Seine Ouest'!$22:$22)=0,"-",SUMIF('Seine Ouest'!$6:$6,K5,'Seine Ouest'!$22:$22))</f>
        <v>-</v>
      </c>
      <c r="L8" s="11" t="str">
        <f>IF(SUMIF('Seine Ouest'!$6:$6,L5,'Seine Ouest'!$22:$22)=0,"-",SUMIF('Seine Ouest'!$6:$6,L5,'Seine Ouest'!$22:$22))</f>
        <v>-</v>
      </c>
      <c r="M8" s="11" t="str">
        <f>IF(SUMIF('Seine Ouest'!$6:$6,M5,'Seine Ouest'!$22:$22)=0,"-",SUMIF('Seine Ouest'!$6:$6,M5,'Seine Ouest'!$22:$22))</f>
        <v>-</v>
      </c>
      <c r="N8" s="11" t="str">
        <f>IF(SUMIF('Seine Ouest'!$6:$6,N5,'Seine Ouest'!$22:$22)=0,"-",SUMIF('Seine Ouest'!$6:$6,N5,'Seine Ouest'!$22:$22))</f>
        <v>-</v>
      </c>
      <c r="O8" s="11">
        <f>IF(SUMIF('Seine Ouest'!$6:$6,O5,'Seine Ouest'!$22:$22)=0,"-",SUMIF('Seine Ouest'!$6:$6,O5,'Seine Ouest'!$22:$22))</f>
        <v>130</v>
      </c>
      <c r="P8" s="7">
        <f t="shared" si="1"/>
        <v>11112.3</v>
      </c>
    </row>
    <row r="9" spans="1:16" ht="16.5" customHeight="1" x14ac:dyDescent="0.25">
      <c r="A9" s="8" t="s">
        <v>177</v>
      </c>
      <c r="B9" s="11">
        <f>IF(SUMIF(Quadrans!$6:$6,B5,Quadrans!$24:$24)=0,"-",SUMIF(Quadrans!$6:$6,B5,Quadrans!$24:$24))</f>
        <v>1025</v>
      </c>
      <c r="C9" s="11">
        <f>IF(SUMIF(Quadrans!$6:$6,C5,Quadrans!$24:$24)=0,"-",SUMIF(Quadrans!$6:$6,C5,Quadrans!$24:$24))</f>
        <v>671</v>
      </c>
      <c r="D9" s="11">
        <f>IF(SUMIF(Quadrans!$6:$6,D5,Quadrans!$24:$24)=0,"-",SUMIF(Quadrans!$6:$6,D5,Quadrans!$24:$24))</f>
        <v>12772</v>
      </c>
      <c r="E9" s="11">
        <f>IF(SUMIF(Quadrans!$6:$6,E5,Quadrans!$24:$24)=0,"-",SUMIF(Quadrans!$6:$6,E5,Quadrans!$24:$24))</f>
        <v>571</v>
      </c>
      <c r="F9" s="11" t="str">
        <f>IF(SUMIF(Quadrans!$6:$6,F5,Quadrans!$24:$24)=0,"-",SUMIF(Quadrans!$6:$6,F5,Quadrans!$24:$24))</f>
        <v>-</v>
      </c>
      <c r="G9" s="11" t="str">
        <f>IF(SUMIF(Quadrans!$6:$6,G5,Quadrans!$24:$24)=0,"-",SUMIF(Quadrans!$6:$6,G5,Quadrans!$24:$24))</f>
        <v>-</v>
      </c>
      <c r="H9" s="11">
        <f>IF(SUMIF(Quadrans!$6:$6,H5,Quadrans!$24:$24)=0,"-",SUMIF(Quadrans!$6:$6,H5,Quadrans!$24:$24))</f>
        <v>5370</v>
      </c>
      <c r="I9" s="11" t="str">
        <f>IF(SUMIF(Quadrans!$6:$6,I5,Quadrans!$24:$24)=0,"-",SUMIF(Quadrans!$6:$6,I5,Quadrans!$24:$24))</f>
        <v>-</v>
      </c>
      <c r="J9" s="11" t="str">
        <f>IF(SUMIF(Quadrans!$6:$6,J5,Quadrans!$24:$24)=0,"-",SUMIF(Quadrans!$6:$6,J5,Quadrans!$24:$24))</f>
        <v>-</v>
      </c>
      <c r="K9" s="11" t="str">
        <f>IF(SUMIF(Quadrans!$6:$6,K5,Quadrans!$24:$24)=0,"-",SUMIF(Quadrans!$6:$6,K5,Quadrans!$24:$24))</f>
        <v>-</v>
      </c>
      <c r="L9" s="11" t="str">
        <f>IF(SUMIF(Quadrans!$6:$6,L5,Quadrans!$24:$24)=0,"-",SUMIF(Quadrans!$6:$6,L5,Quadrans!$24:$24))</f>
        <v>-</v>
      </c>
      <c r="M9" s="11" t="str">
        <f>IF(SUMIF(Quadrans!$6:$6,M5,Quadrans!$24:$24)=0,"-",SUMIF(Quadrans!$6:$6,M5,Quadrans!$24:$24))</f>
        <v>-</v>
      </c>
      <c r="N9" s="11" t="str">
        <f>IF(SUMIF(Quadrans!$6:$6,N5,Quadrans!$24:$24)=0,"-",SUMIF(Quadrans!$6:$6,N5,Quadrans!$24:$24))</f>
        <v>-</v>
      </c>
      <c r="O9" s="11">
        <f>IF(SUMIF(Quadrans!$6:$6,O5,Quadrans!$24:$24)=0,"-",SUMIF(Quadrans!$6:$6,O5,Quadrans!$24:$24))</f>
        <v>183</v>
      </c>
      <c r="P9" s="7">
        <f t="shared" si="1"/>
        <v>20592</v>
      </c>
    </row>
    <row r="10" spans="1:16" ht="16.5" customHeight="1" x14ac:dyDescent="0.25">
      <c r="A10" s="8" t="s">
        <v>178</v>
      </c>
      <c r="B10" s="11">
        <f>IF(SUMIF('Bois d''Arcy'!$6:$6,B5,'Bois d''Arcy'!$21:$21)=0,"-",SUMIF('Bois d''Arcy'!$6:$6,B5,'Bois d''Arcy'!$21:$21))</f>
        <v>475</v>
      </c>
      <c r="C10" s="11">
        <f>IF(SUMIF('Bois d''Arcy'!$6:$6,C5,'Bois d''Arcy'!$21:$21)=0,"-",SUMIF('Bois d''Arcy'!$6:$6,C5,'Bois d''Arcy'!$21:$21))</f>
        <v>327</v>
      </c>
      <c r="D10" s="11" t="str">
        <f>IF(SUMIF('Bois d''Arcy'!$6:$6,D5,'Bois d''Arcy'!$21:$21)=0,"-",SUMIF('Bois d''Arcy'!$6:$6,D5,'Bois d''Arcy'!$21:$21))</f>
        <v>-</v>
      </c>
      <c r="E10" s="11" t="str">
        <f>IF(SUMIF('Bois d''Arcy'!$6:$6,E5,'Bois d''Arcy'!$21:$21)=0,"-",SUMIF('Bois d''Arcy'!$6:$6,E5,'Bois d''Arcy'!$21:$21))</f>
        <v>-</v>
      </c>
      <c r="F10" s="11" t="str">
        <f>IF(SUMIF('Bois d''Arcy'!$6:$6,F5,'Bois d''Arcy'!$21:$21)=0,"-",SUMIF('Bois d''Arcy'!$6:$6,F5,'Bois d''Arcy'!$21:$21))</f>
        <v>-</v>
      </c>
      <c r="G10" s="11" t="str">
        <f>IF(SUMIF('Bois d''Arcy'!$6:$6,G5,'Bois d''Arcy'!$21:$21)=0,"-",SUMIF('Bois d''Arcy'!$6:$6,G5,'Bois d''Arcy'!$21:$21))</f>
        <v>-</v>
      </c>
      <c r="H10" s="11">
        <f>IF(SUMIF('Bois d''Arcy'!$6:$6,H5,'Bois d''Arcy'!$21:$21)=0,"-",SUMIF('Bois d''Arcy'!$6:$6,H5,'Bois d''Arcy'!$21:$21))</f>
        <v>2811</v>
      </c>
      <c r="I10" s="11">
        <f>IF(SUMIF('Bois d''Arcy'!$6:$6,I5,'Bois d''Arcy'!$21:$21)=0,"-",SUMIF('Bois d''Arcy'!$6:$6,I5,'Bois d''Arcy'!$21:$21))</f>
        <v>490</v>
      </c>
      <c r="J10" s="11" t="str">
        <f>IF(SUMIF('Bois d''Arcy'!$6:$6,J5,'Bois d''Arcy'!$21:$21)=0,"-",SUMIF('Bois d''Arcy'!$6:$6,J5,'Bois d''Arcy'!$21:$21))</f>
        <v>-</v>
      </c>
      <c r="K10" s="11" t="str">
        <f>IF(SUMIF('Bois d''Arcy'!$6:$6,K5,'Bois d''Arcy'!$21:$21)=0,"-",SUMIF('Bois d''Arcy'!$6:$6,K5,'Bois d''Arcy'!$21:$21))</f>
        <v>-</v>
      </c>
      <c r="L10" s="11">
        <f>IF(SUMIF('Bois d''Arcy'!$6:$6,L5,'Bois d''Arcy'!$21:$21)=0,"-",SUMIF('Bois d''Arcy'!$6:$6,L5,'Bois d''Arcy'!$21:$21))</f>
        <v>768</v>
      </c>
      <c r="M10" s="11">
        <f>IF(SUMIF('Bois d''Arcy'!$6:$6,M5,'Bois d''Arcy'!$21:$21)=0,"-",SUMIF('Bois d''Arcy'!$6:$6,M5,'Bois d''Arcy'!$21:$21))</f>
        <v>3</v>
      </c>
      <c r="N10" s="11" t="str">
        <f>IF(SUMIF('Bois d''Arcy'!$6:$6,N5,'Bois d''Arcy'!$21:$21)=0,"-",SUMIF('Bois d''Arcy'!$6:$6,N5,'Bois d''Arcy'!$21:$21))</f>
        <v>-</v>
      </c>
      <c r="O10" s="11" t="str">
        <f>IF(SUMIF('Bois d''Arcy'!$6:$6,O5,'Bois d''Arcy'!$21:$21)=0,"-",SUMIF('Bois d''Arcy'!$6:$6,O5,'Bois d''Arcy'!$21:$21))</f>
        <v>-</v>
      </c>
      <c r="P10" s="7">
        <f t="shared" si="1"/>
        <v>4874</v>
      </c>
    </row>
    <row r="11" spans="1:16" ht="16.5" customHeight="1" x14ac:dyDescent="0.25">
      <c r="A11" s="8" t="s">
        <v>179</v>
      </c>
      <c r="B11" s="11" t="str">
        <f>IF(SUMIF(Barjac!$6:$6,B5,Barjac!$8:$8)=0,"-",SUMIF(Barjac!$6:$6,B5,Barjac!$8:$8))</f>
        <v>-</v>
      </c>
      <c r="C11" s="11" t="str">
        <f>IF(SUMIF(Barjac!$6:$6,C5,Barjac!$8:$8)=0,"-",SUMIF(Barjac!$6:$6,C5,Barjac!$8:$8))</f>
        <v>-</v>
      </c>
      <c r="D11" s="11">
        <f>IF(SUMIF(Barjac!$6:$6,D5,Barjac!$8:$8)=0,"-",SUMIF(Barjac!$6:$6,D5,Barjac!$8:$8))</f>
        <v>130</v>
      </c>
      <c r="E11" s="11" t="str">
        <f>IF(SUMIF(Barjac!$6:$6,E5,Barjac!$8:$8)=0,"-",SUMIF(Barjac!$6:$6,E5,Barjac!$8:$8))</f>
        <v>-</v>
      </c>
      <c r="F11" s="11" t="str">
        <f>IF(SUMIF(Barjac!$6:$6,F5,Barjac!$8:$8)=0,"-",SUMIF(Barjac!$6:$6,F5,Barjac!$8:$8))</f>
        <v>-</v>
      </c>
      <c r="G11" s="11" t="str">
        <f>IF(SUMIF(Barjac!$6:$6,G5,Barjac!$8:$8)=0,"-",SUMIF(Barjac!$6:$6,G5,Barjac!$8:$8))</f>
        <v>-</v>
      </c>
      <c r="H11" s="11" t="str">
        <f>IF(SUMIF(Barjac!$6:$6,H5,Barjac!$8:$8)=0,"-",SUMIF(Barjac!$6:$6,H5,Barjac!$8:$8))</f>
        <v>-</v>
      </c>
      <c r="I11" s="11" t="str">
        <f>IF(SUMIF(Barjac!$6:$6,I5,Barjac!$8:$8)=0,"-",SUMIF(Barjac!$6:$6,I5,Barjac!$8:$8))</f>
        <v>-</v>
      </c>
      <c r="J11" s="11" t="str">
        <f>IF(SUMIF(Barjac!$6:$6,J5,Barjac!$8:$8)=0,"-",SUMIF(Barjac!$6:$6,J5,Barjac!$8:$8))</f>
        <v>-</v>
      </c>
      <c r="K11" s="11" t="str">
        <f>IF(SUMIF(Barjac!$6:$6,K5,Barjac!$8:$8)=0,"-",SUMIF(Barjac!$6:$6,K5,Barjac!$8:$8))</f>
        <v>-</v>
      </c>
      <c r="L11" s="11" t="str">
        <f>IF(SUMIF(Barjac!$6:$6,L5,Barjac!$8:$8)=0,"-",SUMIF(Barjac!$6:$6,L5,Barjac!$8:$8))</f>
        <v>-</v>
      </c>
      <c r="M11" s="11" t="str">
        <f>IF(SUMIF(Barjac!$6:$6,M5,Barjac!$8:$8)=0,"-",SUMIF(Barjac!$6:$6,M5,Barjac!$8:$8))</f>
        <v>-</v>
      </c>
      <c r="N11" s="11" t="str">
        <f>IF(SUMIF(Barjac!$6:$6,N5,Barjac!$8:$8)=0,"-",SUMIF(Barjac!$6:$6,N5,Barjac!$8:$8))</f>
        <v>-</v>
      </c>
      <c r="O11" s="11" t="str">
        <f>IF(SUMIF(Barjac!$6:$6,O5,Barjac!$8:$8)=0,"-",SUMIF(Barjac!$6:$6,O5,Barjac!$8:$8))</f>
        <v>-</v>
      </c>
      <c r="P11" s="7">
        <f t="shared" si="1"/>
        <v>130</v>
      </c>
    </row>
    <row r="12" spans="1:16" ht="16.5" customHeight="1" x14ac:dyDescent="0.25">
      <c r="A12" s="8" t="s">
        <v>180</v>
      </c>
      <c r="B12" s="11" t="str">
        <f>IF(SUMIF(Bobigny!$6:$6,B5,Bobigny!$12:$12)=0,"-",SUMIF(Bobigny!$6:$6,B5,Bobigny!$12:$12))</f>
        <v>-</v>
      </c>
      <c r="C12" s="11">
        <f>IF(SUMIF(Bobigny!$6:$6,C5,Bobigny!$12:$12)=0,"-",SUMIF(Bobigny!$6:$6,C5,Bobigny!$12:$12))</f>
        <v>12</v>
      </c>
      <c r="D12" s="11">
        <f>IF(SUMIF(Bobigny!$6:$6,D5,Bobigny!$12:$12)=0,"-",SUMIF(Bobigny!$6:$6,D5,Bobigny!$12:$12))</f>
        <v>82</v>
      </c>
      <c r="E12" s="11" t="str">
        <f>IF(SUMIF(Bobigny!$6:$6,E5,Bobigny!$12:$12)=0,"-",SUMIF(Bobigny!$6:$6,E5,Bobigny!$12:$12))</f>
        <v>-</v>
      </c>
      <c r="F12" s="11" t="str">
        <f>IF(SUMIF(Bobigny!$6:$6,F5,Bobigny!$12:$12)=0,"-",SUMIF(Bobigny!$6:$6,F5,Bobigny!$12:$12))</f>
        <v>-</v>
      </c>
      <c r="G12" s="11" t="str">
        <f>IF(SUMIF(Bobigny!$6:$6,G5,Bobigny!$12:$12)=0,"-",SUMIF(Bobigny!$6:$6,G5,Bobigny!$12:$12))</f>
        <v>-</v>
      </c>
      <c r="H12" s="11" t="str">
        <f>IF(SUMIF(Bobigny!$6:$6,H5,Bobigny!$12:$12)=0,"-",SUMIF(Bobigny!$6:$6,H5,Bobigny!$12:$12))</f>
        <v>-</v>
      </c>
      <c r="I12" s="11" t="str">
        <f>IF(SUMIF(Bobigny!$6:$6,I5,Bobigny!$12:$12)=0,"-",SUMIF(Bobigny!$6:$6,I5,Bobigny!$12:$12))</f>
        <v>-</v>
      </c>
      <c r="J12" s="11" t="str">
        <f>IF(SUMIF(Bobigny!$6:$6,J5,Bobigny!$12:$12)=0,"-",SUMIF(Bobigny!$6:$6,J5,Bobigny!$12:$12))</f>
        <v>-</v>
      </c>
      <c r="K12" s="11" t="str">
        <f>IF(SUMIF(Bobigny!$6:$6,K5,Bobigny!$12:$12)=0,"-",SUMIF(Bobigny!$6:$6,K5,Bobigny!$12:$12))</f>
        <v>-</v>
      </c>
      <c r="L12" s="11" t="str">
        <f>IF(SUMIF(Bobigny!$6:$6,L5,Bobigny!$12:$12)=0,"-",SUMIF(Bobigny!$6:$6,L5,Bobigny!$12:$12))</f>
        <v>-</v>
      </c>
      <c r="M12" s="11" t="str">
        <f>IF(SUMIF(Bobigny!$6:$6,M5,Bobigny!$12:$12)=0,"-",SUMIF(Bobigny!$6:$6,M5,Bobigny!$12:$12))</f>
        <v>-</v>
      </c>
      <c r="N12" s="11" t="str">
        <f>IF(SUMIF(Bobigny!$6:$6,N5,Bobigny!$12:$12)=0,"-",SUMIF(Bobigny!$6:$6,N5,Bobigny!$12:$12))</f>
        <v>-</v>
      </c>
      <c r="O12" s="11" t="str">
        <f>IF(SUMIF(Bobigny!$6:$6,O5,Bobigny!$12:$12)=0,"-",SUMIF(Bobigny!$6:$6,O5,Bobigny!$12:$12))</f>
        <v>-</v>
      </c>
      <c r="P12" s="7">
        <f t="shared" si="1"/>
        <v>94</v>
      </c>
    </row>
    <row r="13" spans="1:16" ht="16.5" customHeight="1" x14ac:dyDescent="0.25">
      <c r="A13" s="8" t="s">
        <v>181</v>
      </c>
      <c r="B13" s="11">
        <f>IF(SUMIF(Cergy!$6:$6,B5,Cergy!$12:$12)=0,"-",SUMIF(Cergy!$6:$6,B5,Cergy!$12:$12))</f>
        <v>113</v>
      </c>
      <c r="C13" s="11" t="str">
        <f>IF(SUMIF(Cergy!$6:$6,C5,Cergy!$12:$12)=0,"-",SUMIF(Cergy!$6:$6,C5,Cergy!$12:$12))</f>
        <v>-</v>
      </c>
      <c r="D13" s="11" t="str">
        <f>IF(SUMIF(Cergy!$6:$6,D5,Cergy!$12:$12)=0,"-",SUMIF(Cergy!$6:$6,D5,Cergy!$12:$12))</f>
        <v>-</v>
      </c>
      <c r="E13" s="11" t="str">
        <f>IF(SUMIF(Cergy!$6:$6,E5,Cergy!$12:$12)=0,"-",SUMIF(Cergy!$6:$6,E5,Cergy!$12:$12))</f>
        <v>-</v>
      </c>
      <c r="F13" s="11" t="str">
        <f>IF(SUMIF(Cergy!$6:$6,F5,Cergy!$12:$12)=0,"-",SUMIF(Cergy!$6:$6,F5,Cergy!$12:$12))</f>
        <v>-</v>
      </c>
      <c r="G13" s="11" t="str">
        <f>IF(SUMIF(Cergy!$6:$6,G5,Cergy!$12:$12)=0,"-",SUMIF(Cergy!$6:$6,G5,Cergy!$12:$12))</f>
        <v>-</v>
      </c>
      <c r="H13" s="11" t="str">
        <f>IF(SUMIF(Cergy!$6:$6,H5,Cergy!$12:$12)=0,"-",SUMIF(Cergy!$6:$6,H5,Cergy!$12:$12))</f>
        <v>-</v>
      </c>
      <c r="I13" s="11" t="str">
        <f>IF(SUMIF(Cergy!$6:$6,I5,Cergy!$12:$12)=0,"-",SUMIF(Cergy!$6:$6,I5,Cergy!$12:$12))</f>
        <v>-</v>
      </c>
      <c r="J13" s="11" t="str">
        <f>IF(SUMIF(Cergy!$6:$6,J5,Cergy!$12:$12)=0,"-",SUMIF(Cergy!$6:$6,J5,Cergy!$12:$12))</f>
        <v>-</v>
      </c>
      <c r="K13" s="11" t="str">
        <f>IF(SUMIF(Cergy!$6:$6,K5,Cergy!$12:$12)=0,"-",SUMIF(Cergy!$6:$6,K5,Cergy!$12:$12))</f>
        <v>-</v>
      </c>
      <c r="L13" s="11" t="str">
        <f>IF(SUMIF(Cergy!$6:$6,L5,Cergy!$12:$12)=0,"-",SUMIF(Cergy!$6:$6,L5,Cergy!$12:$12))</f>
        <v>-</v>
      </c>
      <c r="M13" s="11" t="str">
        <f>IF(SUMIF(Cergy!$6:$6,M5,Cergy!$12:$12)=0,"-",SUMIF(Cergy!$6:$6,M5,Cergy!$12:$12))</f>
        <v>-</v>
      </c>
      <c r="N13" s="11" t="str">
        <f>IF(SUMIF(Cergy!$6:$6,N5,Cergy!$12:$12)=0,"-",SUMIF(Cergy!$6:$6,N5,Cergy!$12:$12))</f>
        <v>-</v>
      </c>
      <c r="O13" s="11" t="str">
        <f>IF(SUMIF(Cergy!$6:$6,O5,Cergy!$12:$12)=0,"-",SUMIF(Cergy!$6:$6,O5,Cergy!$12:$12))</f>
        <v>-</v>
      </c>
      <c r="P13" s="7">
        <f t="shared" si="1"/>
        <v>113</v>
      </c>
    </row>
    <row r="14" spans="1:16" ht="16.5" customHeight="1" x14ac:dyDescent="0.25">
      <c r="A14" s="8" t="s">
        <v>182</v>
      </c>
      <c r="B14" s="11" t="str">
        <f>IF(SUMIF(Melun!$6:$6,B5,Melun!$11:$11)=0,"-",SUMIF(Melun!$6:$6,B5,Melun!$11:$11))</f>
        <v>-</v>
      </c>
      <c r="C14" s="11">
        <f>IF(SUMIF(Melun!$6:$6,C5,Melun!$11:$11)=0,"-",SUMIF(Melun!$6:$6,C5,Melun!$11:$11))</f>
        <v>9</v>
      </c>
      <c r="D14" s="11">
        <f>IF(SUMIF(Melun!$6:$6,D5,Melun!$11:$11)=0,"-",SUMIF(Melun!$6:$6,D5,Melun!$11:$11))</f>
        <v>93</v>
      </c>
      <c r="E14" s="11" t="str">
        <f>IF(SUMIF(Melun!$6:$6,E5,Melun!$11:$11)=0,"-",SUMIF(Melun!$6:$6,E5,Melun!$11:$11))</f>
        <v>-</v>
      </c>
      <c r="F14" s="11" t="str">
        <f>IF(SUMIF(Melun!$6:$6,F5,Melun!$11:$11)=0,"-",SUMIF(Melun!$6:$6,F5,Melun!$11:$11))</f>
        <v>-</v>
      </c>
      <c r="G14" s="11" t="str">
        <f>IF(SUMIF(Melun!$6:$6,G5,Melun!$11:$11)=0,"-",SUMIF(Melun!$6:$6,G5,Melun!$11:$11))</f>
        <v>-</v>
      </c>
      <c r="H14" s="11" t="str">
        <f>IF(SUMIF(Melun!$6:$6,H5,Melun!$11:$11)=0,"-",SUMIF(Melun!$6:$6,H5,Melun!$11:$11))</f>
        <v>-</v>
      </c>
      <c r="I14" s="11" t="str">
        <f>IF(SUMIF(Melun!$6:$6,I5,Melun!$11:$11)=0,"-",SUMIF(Melun!$6:$6,I5,Melun!$11:$11))</f>
        <v>-</v>
      </c>
      <c r="J14" s="11" t="str">
        <f>IF(SUMIF(Melun!$6:$6,J5,Melun!$11:$11)=0,"-",SUMIF(Melun!$6:$6,J5,Melun!$11:$11))</f>
        <v>-</v>
      </c>
      <c r="K14" s="11" t="str">
        <f>IF(SUMIF(Melun!$6:$6,K5,Melun!$11:$11)=0,"-",SUMIF(Melun!$6:$6,K5,Melun!$11:$11))</f>
        <v>-</v>
      </c>
      <c r="L14" s="11" t="str">
        <f>IF(SUMIF(Melun!$6:$6,L5,Melun!$11:$11)=0,"-",SUMIF(Melun!$6:$6,L5,Melun!$11:$11))</f>
        <v>-</v>
      </c>
      <c r="M14" s="11" t="str">
        <f>IF(SUMIF(Melun!$6:$6,M5,Melun!$11:$11)=0,"-",SUMIF(Melun!$6:$6,M5,Melun!$11:$11))</f>
        <v>-</v>
      </c>
      <c r="N14" s="11" t="str">
        <f>IF(SUMIF(Melun!$6:$6,N5,Melun!$11:$11)=0,"-",SUMIF(Melun!$6:$6,N5,Melun!$11:$11))</f>
        <v>-</v>
      </c>
      <c r="O14" s="11" t="str">
        <f>IF(SUMIF(Melun!$6:$6,O5,Melun!$11:$11)=0,"-",SUMIF(Melun!$6:$6,O5,Melun!$11:$11))</f>
        <v>-</v>
      </c>
      <c r="P14" s="7">
        <f t="shared" si="1"/>
        <v>102</v>
      </c>
    </row>
    <row r="15" spans="1:16" ht="16.5" customHeight="1" x14ac:dyDescent="0.25">
      <c r="A15" s="8" t="s">
        <v>183</v>
      </c>
      <c r="B15" s="11">
        <f>IF(SUMIF(Versailles!$6:$6,B5,Versailles!$13:$13)=0,"-",SUMIF(Versailles!$6:$6,B5,Versailles!$13:$13))</f>
        <v>70</v>
      </c>
      <c r="C15" s="11">
        <f>IF(SUMIF(Versailles!$6:$6,C5,Versailles!$13:$13)=0,"-",SUMIF(Versailles!$6:$6,C5,Versailles!$13:$13))</f>
        <v>4</v>
      </c>
      <c r="D15" s="11" t="str">
        <f>IF(SUMIF(Versailles!$6:$6,D5,Versailles!$13:$13)=0,"-",SUMIF(Versailles!$6:$6,D5,Versailles!$13:$13))</f>
        <v>-</v>
      </c>
      <c r="E15" s="11" t="str">
        <f>IF(SUMIF(Versailles!$6:$6,E5,Versailles!$13:$13)=0,"-",SUMIF(Versailles!$6:$6,E5,Versailles!$13:$13))</f>
        <v>-</v>
      </c>
      <c r="F15" s="11" t="str">
        <f>IF(SUMIF(Versailles!$6:$6,F5,Versailles!$13:$13)=0,"-",SUMIF(Versailles!$6:$6,F5,Versailles!$13:$13))</f>
        <v>-</v>
      </c>
      <c r="G15" s="11" t="str">
        <f>IF(SUMIF(Versailles!$6:$6,G5,Versailles!$13:$13)=0,"-",SUMIF(Versailles!$6:$6,G5,Versailles!$13:$13))</f>
        <v>-</v>
      </c>
      <c r="H15" s="11">
        <f>IF(SUMIF(Versailles!$6:$6,H5,Versailles!$13:$13)=0,"-",SUMIF(Versailles!$6:$6,H5,Versailles!$13:$13))</f>
        <v>6</v>
      </c>
      <c r="I15" s="11" t="str">
        <f>IF(SUMIF(Versailles!$6:$6,I5,Versailles!$13:$13)=0,"-",SUMIF(Versailles!$6:$6,I5,Versailles!$13:$13))</f>
        <v>-</v>
      </c>
      <c r="J15" s="11" t="str">
        <f>IF(SUMIF(Versailles!$6:$6,J5,Versailles!$13:$13)=0,"-",SUMIF(Versailles!$6:$6,J5,Versailles!$13:$13))</f>
        <v>-</v>
      </c>
      <c r="K15" s="11" t="str">
        <f>IF(SUMIF(Versailles!$6:$6,K5,Versailles!$13:$13)=0,"-",SUMIF(Versailles!$6:$6,K5,Versailles!$13:$13))</f>
        <v>-</v>
      </c>
      <c r="L15" s="11" t="str">
        <f>IF(SUMIF(Versailles!$6:$6,L5,Versailles!$13:$13)=0,"-",SUMIF(Versailles!$6:$6,L5,Versailles!$13:$13))</f>
        <v>-</v>
      </c>
      <c r="M15" s="11" t="str">
        <f>IF(SUMIF(Versailles!$6:$6,M5,Versailles!$13:$13)=0,"-",SUMIF(Versailles!$6:$6,M5,Versailles!$13:$13))</f>
        <v>-</v>
      </c>
      <c r="N15" s="11" t="str">
        <f>IF(SUMIF(Versailles!$6:$6,N5,Versailles!$13:$13)=0,"-",SUMIF(Versailles!$6:$6,N5,Versailles!$13:$13))</f>
        <v>-</v>
      </c>
      <c r="O15" s="11" t="str">
        <f>IF(SUMIF(Versailles!$6:$6,O5,Versailles!$13:$13)=0,"-",SUMIF(Versailles!$6:$6,O5,Versailles!$13:$13))</f>
        <v>-</v>
      </c>
      <c r="P15" s="7">
        <f t="shared" si="1"/>
        <v>80</v>
      </c>
    </row>
    <row r="16" spans="1:16" ht="16.5" customHeight="1" x14ac:dyDescent="0.25">
      <c r="A16" s="8" t="s">
        <v>184</v>
      </c>
      <c r="B16" s="11">
        <f>IF(SUMIF('31 Lille'!$6:$6,B5,'31 Lille'!$20:$20)=0,"-",SUMIF('31 Lille'!$6:$6,B5,'31 Lille'!$20:$20))</f>
        <v>40</v>
      </c>
      <c r="C16" s="11">
        <f>IF(SUMIF('31 Lille'!$6:$6,C5,'31 Lille'!$20:$20)=0,"-",SUMIF('31 Lille'!$6:$6,C5,'31 Lille'!$20:$20))</f>
        <v>29</v>
      </c>
      <c r="D16" s="11">
        <f>IF(SUMIF('31 Lille'!$6:$6,D5,'31 Lille'!$20:$20)=0,"-",SUMIF('31 Lille'!$6:$6,D5,'31 Lille'!$20:$20))</f>
        <v>723</v>
      </c>
      <c r="E16" s="11" t="str">
        <f>IF(SUMIF('31 Lille'!$6:$6,E5,'31 Lille'!$20:$20)=0,"-",SUMIF('31 Lille'!$6:$6,E5,'31 Lille'!$20:$20))</f>
        <v>-</v>
      </c>
      <c r="F16" s="11">
        <f>IF(SUMIF('31 Lille'!$6:$6,F5,'31 Lille'!$20:$20)=0,"-",SUMIF('31 Lille'!$6:$6,F5,'31 Lille'!$20:$20))</f>
        <v>29</v>
      </c>
      <c r="G16" s="11" t="str">
        <f>IF(SUMIF('31 Lille'!$6:$6,G5,'31 Lille'!$20:$20)=0,"-",SUMIF('31 Lille'!$6:$6,G5,'31 Lille'!$20:$20))</f>
        <v>-</v>
      </c>
      <c r="H16" s="11" t="str">
        <f>IF(SUMIF('31 Lille'!$6:$6,H5,'31 Lille'!$20:$20)=0,"-",SUMIF('31 Lille'!$6:$6,H5,'31 Lille'!$20:$20))</f>
        <v>-</v>
      </c>
      <c r="I16" s="11" t="str">
        <f>IF(SUMIF('31 Lille'!$6:$6,I5,'31 Lille'!$20:$20)=0,"-",SUMIF('31 Lille'!$6:$6,I5,'31 Lille'!$20:$20))</f>
        <v>-</v>
      </c>
      <c r="J16" s="11" t="str">
        <f>IF(SUMIF('31 Lille'!$6:$6,J5,'31 Lille'!$20:$20)=0,"-",SUMIF('31 Lille'!$6:$6,J5,'31 Lille'!$20:$20))</f>
        <v>-</v>
      </c>
      <c r="K16" s="11" t="str">
        <f>IF(SUMIF('31 Lille'!$6:$6,K5,'31 Lille'!$20:$20)=0,"-",SUMIF('31 Lille'!$6:$6,K5,'31 Lille'!$20:$20))</f>
        <v>-</v>
      </c>
      <c r="L16" s="11" t="str">
        <f>IF(SUMIF('31 Lille'!$6:$6,L5,'31 Lille'!$20:$20)=0,"-",SUMIF('31 Lille'!$6:$6,L5,'31 Lille'!$20:$20))</f>
        <v>-</v>
      </c>
      <c r="M16" s="11" t="str">
        <f>IF(SUMIF('31 Lille'!$6:$6,M5,'31 Lille'!$20:$20)=0,"-",SUMIF('31 Lille'!$6:$6,M5,'31 Lille'!$20:$20))</f>
        <v>-</v>
      </c>
      <c r="N16" s="11" t="str">
        <f>IF(SUMIF('31 Lille'!$6:$6,N5,'31 Lille'!$20:$20)=0,"-",SUMIF('31 Lille'!$6:$6,N5,'31 Lille'!$20:$20))</f>
        <v>-</v>
      </c>
      <c r="O16" s="11">
        <f>IF(SUMIF('31 Lille'!$6:$6,O5,'31 Lille'!$20:$20)=0,"-",SUMIF('31 Lille'!$6:$6,O5,'31 Lille'!$20:$20))</f>
        <v>50</v>
      </c>
      <c r="P16" s="7">
        <f t="shared" si="1"/>
        <v>871</v>
      </c>
    </row>
    <row r="17" spans="1:16" ht="16.5" customHeight="1" x14ac:dyDescent="0.25">
      <c r="A17" s="8" t="s">
        <v>185</v>
      </c>
      <c r="B17" s="11">
        <f>IF(SUMIF(Lomme!$6:$6,B5,Lomme!$23:$23)=0,"-",SUMIF(Lomme!$6:$6,B5,Lomme!$23:$23))</f>
        <v>771</v>
      </c>
      <c r="C17" s="11">
        <f>IF(SUMIF(Lomme!$6:$6,C5,Lomme!$23:$23)=0,"-",SUMIF(Lomme!$6:$6,C5,Lomme!$23:$23))</f>
        <v>14</v>
      </c>
      <c r="D17" s="11" t="str">
        <f>IF(SUMIF(Lomme!$6:$6,D5,Lomme!$23:$23)=0,"-",SUMIF(Lomme!$6:$6,D5,Lomme!$23:$23))</f>
        <v>-</v>
      </c>
      <c r="E17" s="11" t="str">
        <f>IF(SUMIF(Lomme!$6:$6,E5,Lomme!$23:$23)=0,"-",SUMIF(Lomme!$6:$6,E5,Lomme!$23:$23))</f>
        <v>-</v>
      </c>
      <c r="F17" s="11" t="str">
        <f>IF(SUMIF(Lomme!$6:$6,F5,Lomme!$23:$23)=0,"-",SUMIF(Lomme!$6:$6,F5,Lomme!$23:$23))</f>
        <v>-</v>
      </c>
      <c r="G17" s="11" t="str">
        <f>IF(SUMIF(Lomme!$6:$6,G5,Lomme!$23:$23)=0,"-",SUMIF(Lomme!$6:$6,G5,Lomme!$23:$23))</f>
        <v>-</v>
      </c>
      <c r="H17" s="11" t="str">
        <f>IF(SUMIF(Lomme!$6:$6,H5,Lomme!$23:$23)=0,"-",SUMIF(Lomme!$6:$6,H5,Lomme!$23:$23))</f>
        <v>-</v>
      </c>
      <c r="I17" s="11" t="str">
        <f>IF(SUMIF(Lomme!$6:$6,I5,Lomme!$23:$23)=0,"-",SUMIF(Lomme!$6:$6,I5,Lomme!$23:$23))</f>
        <v>-</v>
      </c>
      <c r="J17" s="11">
        <f>IF(SUMIF(Lomme!$6:$6,J5,Lomme!$23:$23)=0,"-",SUMIF(Lomme!$6:$6,J5,Lomme!$23:$23))</f>
        <v>1496</v>
      </c>
      <c r="K17" s="11" t="str">
        <f>IF(SUMIF(Lomme!$6:$6,K5,Lomme!$23:$23)=0,"-",SUMIF(Lomme!$6:$6,K5,Lomme!$23:$23))</f>
        <v>-</v>
      </c>
      <c r="L17" s="11">
        <f>IF(SUMIF(Lomme!$6:$6,L5,Lomme!$23:$23)=0,"-",SUMIF(Lomme!$6:$6,L5,Lomme!$23:$23))</f>
        <v>50</v>
      </c>
      <c r="M17" s="11" t="str">
        <f>IF(SUMIF(Lomme!$6:$6,M5,Lomme!$23:$23)=0,"-",SUMIF(Lomme!$6:$6,M5,Lomme!$23:$23))</f>
        <v>-</v>
      </c>
      <c r="N17" s="11" t="str">
        <f>IF(SUMIF(Lomme!$6:$6,N5,Lomme!$23:$23)=0,"-",SUMIF(Lomme!$6:$6,N5,Lomme!$23:$23))</f>
        <v>-</v>
      </c>
      <c r="O17" s="11" t="str">
        <f>IF(SUMIF(Lomme!$6:$6,O5,Lomme!$23:$23)=0,"-",SUMIF(Lomme!$6:$6,O5,Lomme!$23:$23))</f>
        <v>-</v>
      </c>
      <c r="P17" s="7">
        <f t="shared" si="1"/>
        <v>2331</v>
      </c>
    </row>
    <row r="18" spans="1:16" ht="28.5" customHeight="1" x14ac:dyDescent="0.25">
      <c r="A18" s="8" t="s">
        <v>11</v>
      </c>
      <c r="B18" s="7">
        <f>SUM(B6:B17)</f>
        <v>12396</v>
      </c>
      <c r="C18" s="7">
        <f t="shared" ref="C18:O18" si="2">SUM(C6:C17)</f>
        <v>2933</v>
      </c>
      <c r="D18" s="7">
        <f t="shared" si="2"/>
        <v>55289.3</v>
      </c>
      <c r="E18" s="7">
        <f t="shared" si="2"/>
        <v>2526</v>
      </c>
      <c r="F18" s="7">
        <f t="shared" si="2"/>
        <v>6643</v>
      </c>
      <c r="G18" s="7">
        <f t="shared" si="2"/>
        <v>1351</v>
      </c>
      <c r="H18" s="7">
        <f t="shared" si="2"/>
        <v>44010</v>
      </c>
      <c r="I18" s="7">
        <f t="shared" si="2"/>
        <v>1645</v>
      </c>
      <c r="J18" s="7">
        <f t="shared" si="2"/>
        <v>1496</v>
      </c>
      <c r="K18" s="7">
        <f t="shared" si="2"/>
        <v>1382</v>
      </c>
      <c r="L18" s="7">
        <f t="shared" si="2"/>
        <v>4447</v>
      </c>
      <c r="M18" s="7">
        <f t="shared" si="2"/>
        <v>210</v>
      </c>
      <c r="N18" s="7">
        <f t="shared" si="2"/>
        <v>600</v>
      </c>
      <c r="O18" s="7">
        <f t="shared" si="2"/>
        <v>363</v>
      </c>
      <c r="P18" s="7">
        <f t="shared" ref="P18" si="3">SUM(P6:P9)</f>
        <v>126696.3</v>
      </c>
    </row>
    <row r="19" spans="1:16" x14ac:dyDescent="0.25">
      <c r="A19" s="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</row>
    <row r="20" spans="1:16" x14ac:dyDescent="0.25">
      <c r="A20" s="3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</row>
    <row r="21" spans="1:16" x14ac:dyDescent="0.25">
      <c r="A21" s="9" t="s">
        <v>18</v>
      </c>
      <c r="B21" s="9"/>
    </row>
    <row r="22" spans="1:16" ht="60.75" customHeight="1" x14ac:dyDescent="0.25">
      <c r="A22" s="13" t="s">
        <v>15</v>
      </c>
      <c r="B22" s="14" t="s">
        <v>174</v>
      </c>
      <c r="C22" s="14" t="s">
        <v>175</v>
      </c>
      <c r="D22" s="14" t="s">
        <v>176</v>
      </c>
      <c r="E22" s="14" t="s">
        <v>177</v>
      </c>
      <c r="F22" s="14" t="s">
        <v>178</v>
      </c>
      <c r="G22" s="14" t="s">
        <v>179</v>
      </c>
      <c r="H22" s="14" t="s">
        <v>180</v>
      </c>
      <c r="I22" s="14" t="s">
        <v>181</v>
      </c>
      <c r="J22" s="14" t="s">
        <v>182</v>
      </c>
      <c r="K22" s="14" t="s">
        <v>183</v>
      </c>
      <c r="L22" s="14" t="s">
        <v>184</v>
      </c>
      <c r="M22" s="14" t="s">
        <v>185</v>
      </c>
      <c r="N22" s="14" t="s">
        <v>45</v>
      </c>
    </row>
    <row r="23" spans="1:16" ht="16.5" customHeight="1" x14ac:dyDescent="0.25">
      <c r="A23" s="5" t="s">
        <v>119</v>
      </c>
      <c r="B23" s="6">
        <f>MFTV!B52</f>
        <v>20911</v>
      </c>
      <c r="C23" s="6">
        <f>Valin!B33</f>
        <v>3669</v>
      </c>
      <c r="D23" s="6">
        <f>'Seine Ouest'!B27</f>
        <v>7518</v>
      </c>
      <c r="E23" s="6">
        <f>Quadrans!B29</f>
        <v>8489</v>
      </c>
      <c r="F23" s="6">
        <f>'Bois d''Arcy'!B26</f>
        <v>399</v>
      </c>
      <c r="G23" s="6">
        <f>Barjac!B13</f>
        <v>50</v>
      </c>
      <c r="H23" s="6">
        <f>Bobigny!B17</f>
        <v>28</v>
      </c>
      <c r="I23" s="6">
        <f>Cergy!B17</f>
        <v>32</v>
      </c>
      <c r="J23" s="6">
        <f>Melun!B16</f>
        <v>71</v>
      </c>
      <c r="K23" s="6">
        <f>Versailles!B18</f>
        <v>35</v>
      </c>
      <c r="L23" s="6">
        <f>'31 Lille'!B25</f>
        <v>271</v>
      </c>
      <c r="M23" s="6">
        <f>Lomme!B28</f>
        <v>370</v>
      </c>
      <c r="N23" s="7">
        <f>SUM(B23:M23)</f>
        <v>41843</v>
      </c>
    </row>
    <row r="24" spans="1:16" ht="16.5" customHeight="1" x14ac:dyDescent="0.25">
      <c r="A24" s="5" t="s">
        <v>118</v>
      </c>
      <c r="B24" s="6">
        <f>MFTV!B53</f>
        <v>24231</v>
      </c>
      <c r="C24" s="6">
        <f>Valin!B34</f>
        <v>3918</v>
      </c>
      <c r="D24" s="6">
        <f>'Seine Ouest'!B28</f>
        <v>4290</v>
      </c>
      <c r="E24" s="6">
        <f>Quadrans!B30</f>
        <v>5793</v>
      </c>
      <c r="F24" s="6">
        <f>'Bois d''Arcy'!B27</f>
        <v>47</v>
      </c>
      <c r="G24" s="6" t="str">
        <f>IF(SUMIF('Bois d''Arcy'!$A$26:$A$27,D24,'Bois d''Arcy'!$B$26:$B$27)=0,"-",SUMIF('Bois d''Arcy'!$A$26:$A$27,D24,'Bois d''Arcy'!$B$26:$B$27))</f>
        <v>-</v>
      </c>
      <c r="H24" s="6" t="str">
        <f>IF(SUMIF('Bois d''Arcy'!$A$26:$A$27,E24,'Bois d''Arcy'!$B$26:$B$27)=0,"-",SUMIF('Bois d''Arcy'!$A$26:$A$27,E24,'Bois d''Arcy'!$B$26:$B$27))</f>
        <v>-</v>
      </c>
      <c r="I24" s="6" t="str">
        <f>IF(SUMIF('Bois d''Arcy'!$A$26:$A$27,F24,'Bois d''Arcy'!$B$26:$B$27)=0,"-",SUMIF('Bois d''Arcy'!$A$26:$A$27,F24,'Bois d''Arcy'!$B$26:$B$27))</f>
        <v>-</v>
      </c>
      <c r="J24" s="6" t="str">
        <f>IF(SUMIF('Bois d''Arcy'!$A$26:$A$27,G24,'Bois d''Arcy'!$B$26:$B$27)=0,"-",SUMIF('Bois d''Arcy'!$A$26:$A$27,G24,'Bois d''Arcy'!$B$26:$B$27))</f>
        <v>-</v>
      </c>
      <c r="K24" s="6" t="str">
        <f>IF(SUMIF('Bois d''Arcy'!$A$26:$A$27,H24,'Bois d''Arcy'!$B$26:$B$27)=0,"-",SUMIF('Bois d''Arcy'!$A$26:$A$27,H24,'Bois d''Arcy'!$B$26:$B$27))</f>
        <v>-</v>
      </c>
      <c r="L24" s="6" t="str">
        <f>IF(SUMIF('Bois d''Arcy'!$A$26:$A$27,I24,'Bois d''Arcy'!$B$26:$B$27)=0,"-",SUMIF('Bois d''Arcy'!$A$26:$A$27,I24,'Bois d''Arcy'!$B$26:$B$27))</f>
        <v>-</v>
      </c>
      <c r="M24" s="6">
        <f>Lomme!B29</f>
        <v>96</v>
      </c>
      <c r="N24" s="7">
        <f>SUM(B24:M24)</f>
        <v>38375</v>
      </c>
    </row>
    <row r="25" spans="1:16" ht="28.5" customHeight="1" x14ac:dyDescent="0.25">
      <c r="A25" s="8" t="s">
        <v>17</v>
      </c>
      <c r="B25" s="7">
        <f t="shared" ref="B25:N25" si="4">SUM(B23:B24)</f>
        <v>45142</v>
      </c>
      <c r="C25" s="7">
        <f t="shared" si="4"/>
        <v>7587</v>
      </c>
      <c r="D25" s="7">
        <f t="shared" si="4"/>
        <v>11808</v>
      </c>
      <c r="E25" s="7">
        <f t="shared" si="4"/>
        <v>14282</v>
      </c>
      <c r="F25" s="7">
        <f t="shared" si="4"/>
        <v>446</v>
      </c>
      <c r="G25" s="7">
        <f t="shared" si="4"/>
        <v>50</v>
      </c>
      <c r="H25" s="7">
        <f t="shared" si="4"/>
        <v>28</v>
      </c>
      <c r="I25" s="7">
        <f t="shared" si="4"/>
        <v>32</v>
      </c>
      <c r="J25" s="7">
        <f t="shared" si="4"/>
        <v>71</v>
      </c>
      <c r="K25" s="7">
        <f t="shared" si="4"/>
        <v>35</v>
      </c>
      <c r="L25" s="7">
        <f t="shared" si="4"/>
        <v>271</v>
      </c>
      <c r="M25" s="7">
        <f t="shared" si="4"/>
        <v>466</v>
      </c>
      <c r="N25" s="7">
        <f t="shared" si="4"/>
        <v>80218</v>
      </c>
    </row>
    <row r="26" spans="1:16" x14ac:dyDescent="0.25">
      <c r="A26" s="3"/>
      <c r="B26" s="10"/>
    </row>
    <row r="28" spans="1:16" s="4" customFormat="1" x14ac:dyDescent="0.25">
      <c r="A28" s="3" t="s">
        <v>19</v>
      </c>
    </row>
    <row r="29" spans="1:16" ht="60.75" customHeight="1" x14ac:dyDescent="0.25">
      <c r="A29" s="13" t="s">
        <v>39</v>
      </c>
      <c r="B29" s="14" t="s">
        <v>174</v>
      </c>
      <c r="C29" s="14" t="s">
        <v>175</v>
      </c>
      <c r="D29" s="14" t="s">
        <v>176</v>
      </c>
      <c r="E29" s="14" t="s">
        <v>177</v>
      </c>
      <c r="F29" s="14" t="s">
        <v>178</v>
      </c>
      <c r="G29" s="14" t="str">
        <f>G22</f>
        <v>Barjac</v>
      </c>
      <c r="H29" s="14" t="str">
        <f t="shared" ref="H29:J29" si="5">H22</f>
        <v>Bobigny</v>
      </c>
      <c r="I29" s="14" t="str">
        <f t="shared" si="5"/>
        <v>Cergy</v>
      </c>
      <c r="J29" s="14" t="str">
        <f t="shared" si="5"/>
        <v>Melun</v>
      </c>
      <c r="K29" s="14" t="s">
        <v>183</v>
      </c>
      <c r="L29" s="14" t="s">
        <v>184</v>
      </c>
      <c r="M29" s="14" t="s">
        <v>185</v>
      </c>
      <c r="N29" s="14" t="s">
        <v>51</v>
      </c>
    </row>
    <row r="30" spans="1:16" ht="16.5" customHeight="1" x14ac:dyDescent="0.25">
      <c r="A30" s="5" t="s">
        <v>21</v>
      </c>
      <c r="B30" s="12">
        <f>IF(SUMIF(MFTV!$A$67:$A$75,A30,MFTV!$B$67:$B$75)=0,"-",SUMIF(MFTV!$A$67:$A$75,A30,MFTV!$B$67:$B$75))</f>
        <v>405</v>
      </c>
      <c r="C30" s="12">
        <f>IF(SUMIF(Valin!$A$40:$A$47,A30,Valin!$B$40:$B$47)=0,"-",SUMIF(Valin!$A$40:$A$47,A30,Valin!$B$40:$B$47))</f>
        <v>64</v>
      </c>
      <c r="D30" s="12">
        <f>IF(SUMIF('Seine Ouest'!$A$34:$A$41,A30,'Seine Ouest'!$B$34:$B$41)=0,"-",SUMIF('Seine Ouest'!$A$34:$A$41,A30,'Seine Ouest'!$B$34:$B$41))</f>
        <v>65</v>
      </c>
      <c r="E30" s="12">
        <f>IF(SUMIF(Quadrans!$A$36:$A$42,A30,Quadrans!$B$36:$B$42)=0,"-",SUMIF(Quadrans!$A$36:$A$42,A30,Quadrans!$B$36:$B$42))</f>
        <v>120</v>
      </c>
      <c r="F30" s="12">
        <f>IF(SUMIF('Bois d''Arcy'!$A$33:$A$39,A30,'Bois d''Arcy'!$B$33:$B$39)=0,"-",SUMIF('Bois d''Arcy'!$A$33:$A$39,A30,'Bois d''Arcy'!$B$33:$B$39))</f>
        <v>7</v>
      </c>
      <c r="G30" s="12" t="str">
        <f>IF(SUMIF(Versailles!$A$24:$A$28,#REF!,Versailles!$B$24:$B$28)=0,"-",SUMIF(Versailles!$A$24:$A$28,#REF!,Versailles!$B$24:$B$28))</f>
        <v>-</v>
      </c>
      <c r="H30" s="12" t="str">
        <f>IF(SUMIF(Versailles!$A$24:$A$28,#REF!,Versailles!$B$24:$B$28)=0,"-",SUMIF(Versailles!$A$24:$A$28,#REF!,Versailles!$B$24:$B$28))</f>
        <v>-</v>
      </c>
      <c r="I30" s="12" t="str">
        <f>IF(SUMIF(Versailles!$A$24:$A$28,#REF!,Versailles!$B$24:$B$28)=0,"-",SUMIF(Versailles!$A$24:$A$28,#REF!,Versailles!$B$24:$B$28))</f>
        <v>-</v>
      </c>
      <c r="J30" s="12" t="str">
        <f>IF(SUMIF(Versailles!$A$24:$A$28,#REF!,Versailles!$B$24:$B$28)=0,"-",SUMIF(Versailles!$A$24:$A$28,#REF!,Versailles!$B$24:$B$28))</f>
        <v>-</v>
      </c>
      <c r="K30" s="12">
        <f>IF(SUMIF(Versailles!$A$24:$A$28,A30,Versailles!$B$24:$B$28)=0,"-",SUMIF(Versailles!$A$24:$A$28,A30,Versailles!$B$24:$B$28))</f>
        <v>1</v>
      </c>
      <c r="L30" s="12">
        <f>IF(SUMIF('31 Lille'!$A$31:$A$36,A30,'31 Lille'!$B$31:$B$36)=0,"-",SUMIF('31 Lille'!$A$31:$A$36,A30,'31 Lille'!$B$31:$B$36))</f>
        <v>10</v>
      </c>
      <c r="M30" s="12">
        <f>IF(SUMIF(Lomme!$A$35:$A$39,A30,Lomme!$B$35:$B$39)=0,"-",SUMIF(Lomme!$A$35:$A$39,A30,Lomme!$B$35:$B$39))</f>
        <v>4</v>
      </c>
      <c r="N30" s="24">
        <f t="shared" ref="N30:N41" si="6">SUM(B30:M30)</f>
        <v>676</v>
      </c>
    </row>
    <row r="31" spans="1:16" ht="16.5" customHeight="1" x14ac:dyDescent="0.25">
      <c r="A31" s="5" t="s">
        <v>22</v>
      </c>
      <c r="B31" s="12">
        <f>IF(SUMIF(MFTV!$A$67:$A$75,A31,MFTV!$B$67:$B$75)=0,"-",SUMIF(MFTV!$A$67:$A$75,A31,MFTV!$B$67:$B$75))</f>
        <v>160</v>
      </c>
      <c r="C31" s="12">
        <f>IF(SUMIF(Valin!$A$40:$A$47,A31,Valin!$B$40:$B$47)=0,"-",SUMIF(Valin!$A$40:$A$47,A31,Valin!$B$40:$B$47))</f>
        <v>40</v>
      </c>
      <c r="D31" s="12">
        <f>IF(SUMIF('Seine Ouest'!$A$34:$A$41,A31,'Seine Ouest'!$B$34:$B$41)=0,"-",SUMIF('Seine Ouest'!$A$34:$A$41,A31,'Seine Ouest'!$B$34:$B$41))</f>
        <v>58</v>
      </c>
      <c r="E31" s="12">
        <f>IF(SUMIF(Quadrans!$A$36:$A$42,A31,Quadrans!$B$36:$B$42)=0,"-",SUMIF(Quadrans!$A$36:$A$42,A31,Quadrans!$B$36:$B$42))</f>
        <v>91</v>
      </c>
      <c r="F31" s="12">
        <f>IF(SUMIF('Bois d''Arcy'!$A$33:$A$39,A31,'Bois d''Arcy'!$B$33:$B$39)=0,"-",SUMIF('Bois d''Arcy'!$A$33:$A$39,A31,'Bois d''Arcy'!$B$33:$B$39))</f>
        <v>5</v>
      </c>
      <c r="G31" s="12" t="str">
        <f>IF(SUMIF(Versailles!$A$24:$A$28,#REF!,Versailles!$B$24:$B$28)=0,"-",SUMIF(Versailles!$A$24:$A$28,#REF!,Versailles!$B$24:$B$28))</f>
        <v>-</v>
      </c>
      <c r="H31" s="12" t="str">
        <f>IF(SUMIF(Versailles!$A$24:$A$28,#REF!,Versailles!$B$24:$B$28)=0,"-",SUMIF(Versailles!$A$24:$A$28,#REF!,Versailles!$B$24:$B$28))</f>
        <v>-</v>
      </c>
      <c r="I31" s="12" t="str">
        <f>IF(SUMIF(Versailles!$A$24:$A$28,#REF!,Versailles!$B$24:$B$28)=0,"-",SUMIF(Versailles!$A$24:$A$28,#REF!,Versailles!$B$24:$B$28))</f>
        <v>-</v>
      </c>
      <c r="J31" s="12" t="str">
        <f>IF(SUMIF(Versailles!$A$24:$A$28,#REF!,Versailles!$B$24:$B$28)=0,"-",SUMIF(Versailles!$A$24:$A$28,#REF!,Versailles!$B$24:$B$28))</f>
        <v>-</v>
      </c>
      <c r="K31" s="12">
        <f>IF(SUMIF(Versailles!$A$24:$A$28,A31,Versailles!$B$24:$B$28)=0,"-",SUMIF(Versailles!$A$24:$A$28,A31,Versailles!$B$24:$B$28))</f>
        <v>1</v>
      </c>
      <c r="L31" s="12">
        <f>IF(SUMIF('31 Lille'!$A$31:$A$36,A31,'31 Lille'!$B$31:$B$36)=0,"-",SUMIF('31 Lille'!$A$31:$A$36,A31,'31 Lille'!$B$31:$B$36))</f>
        <v>7</v>
      </c>
      <c r="M31" s="12">
        <f>IF(SUMIF(Lomme!$A$35:$A$39,A31,Lomme!$B$35:$B$39)=0,"-",SUMIF(Lomme!$A$35:$A$39,A31,Lomme!$B$35:$B$39))</f>
        <v>6</v>
      </c>
      <c r="N31" s="24">
        <f t="shared" si="6"/>
        <v>368</v>
      </c>
    </row>
    <row r="32" spans="1:16" ht="16.5" customHeight="1" x14ac:dyDescent="0.25">
      <c r="A32" s="5" t="s">
        <v>23</v>
      </c>
      <c r="B32" s="12">
        <f>IF(SUMIF(MFTV!$A$67:$A$75,A32,MFTV!$B$67:$B$75)=0,"-",SUMIF(MFTV!$A$67:$A$75,A32,MFTV!$B$67:$B$75))</f>
        <v>207</v>
      </c>
      <c r="C32" s="12">
        <f>IF(SUMIF(Valin!$A$40:$A$47,A32,Valin!$B$40:$B$47)=0,"-",SUMIF(Valin!$A$40:$A$47,A32,Valin!$B$40:$B$47))</f>
        <v>48</v>
      </c>
      <c r="D32" s="12">
        <f>IF(SUMIF('Seine Ouest'!$A$34:$A$41,A32,'Seine Ouest'!$B$34:$B$41)=0,"-",SUMIF('Seine Ouest'!$A$34:$A$41,A32,'Seine Ouest'!$B$34:$B$41))</f>
        <v>58</v>
      </c>
      <c r="E32" s="12">
        <f>IF(SUMIF(Quadrans!$A$36:$A$42,A32,Quadrans!$B$36:$B$42)=0,"-",SUMIF(Quadrans!$A$36:$A$42,A32,Quadrans!$B$36:$B$42))</f>
        <v>114</v>
      </c>
      <c r="F32" s="12">
        <f>IF(SUMIF('Bois d''Arcy'!$A$33:$A$39,A32,'Bois d''Arcy'!$B$33:$B$39)=0,"-",SUMIF('Bois d''Arcy'!$A$33:$A$39,A32,'Bois d''Arcy'!$B$33:$B$39))</f>
        <v>5</v>
      </c>
      <c r="G32" s="12" t="str">
        <f>IF(SUMIF(Versailles!$A$24:$A$28,#REF!,Versailles!$B$24:$B$28)=0,"-",SUMIF(Versailles!$A$24:$A$28,#REF!,Versailles!$B$24:$B$28))</f>
        <v>-</v>
      </c>
      <c r="H32" s="12" t="str">
        <f>IF(SUMIF(Versailles!$A$24:$A$28,#REF!,Versailles!$B$24:$B$28)=0,"-",SUMIF(Versailles!$A$24:$A$28,#REF!,Versailles!$B$24:$B$28))</f>
        <v>-</v>
      </c>
      <c r="I32" s="12" t="str">
        <f>IF(SUMIF(Versailles!$A$24:$A$28,#REF!,Versailles!$B$24:$B$28)=0,"-",SUMIF(Versailles!$A$24:$A$28,#REF!,Versailles!$B$24:$B$28))</f>
        <v>-</v>
      </c>
      <c r="J32" s="12" t="str">
        <f>IF(SUMIF(Versailles!$A$24:$A$28,#REF!,Versailles!$B$24:$B$28)=0,"-",SUMIF(Versailles!$A$24:$A$28,#REF!,Versailles!$B$24:$B$28))</f>
        <v>-</v>
      </c>
      <c r="K32" s="12">
        <f>IF(SUMIF(Versailles!$A$24:$A$28,A32,Versailles!$B$24:$B$28)=0,"-",SUMIF(Versailles!$A$24:$A$28,A32,Versailles!$B$24:$B$28))</f>
        <v>1</v>
      </c>
      <c r="L32" s="12">
        <f>IF(SUMIF('31 Lille'!$A$31:$A$36,A32,'31 Lille'!$B$31:$B$36)=0,"-",SUMIF('31 Lille'!$A$31:$A$36,A32,'31 Lille'!$B$31:$B$36))</f>
        <v>8</v>
      </c>
      <c r="M32" s="12">
        <f>IF(SUMIF(Lomme!$A$35:$A$39,A32,Lomme!$B$35:$B$39)=0,"-",SUMIF(Lomme!$A$35:$A$39,A32,Lomme!$B$35:$B$39))</f>
        <v>4</v>
      </c>
      <c r="N32" s="24">
        <f t="shared" si="6"/>
        <v>445</v>
      </c>
    </row>
    <row r="33" spans="1:14" ht="16.5" customHeight="1" x14ac:dyDescent="0.25">
      <c r="A33" s="5" t="s">
        <v>24</v>
      </c>
      <c r="B33" s="12">
        <f>IF(SUMIF(MFTV!$A$67:$A$75,A33,MFTV!$B$67:$B$75)=0,"-",SUMIF(MFTV!$A$67:$A$75,A33,MFTV!$B$67:$B$75))</f>
        <v>81</v>
      </c>
      <c r="C33" s="12">
        <f>IF(SUMIF(Valin!$A$40:$A$47,A33,Valin!$B$40:$B$47)=0,"-",SUMIF(Valin!$A$40:$A$47,A33,Valin!$B$40:$B$47))</f>
        <v>31</v>
      </c>
      <c r="D33" s="12">
        <f>IF(SUMIF('Seine Ouest'!$A$34:$A$41,A33,'Seine Ouest'!$B$34:$B$41)=0,"-",SUMIF('Seine Ouest'!$A$34:$A$41,A33,'Seine Ouest'!$B$34:$B$41))</f>
        <v>36</v>
      </c>
      <c r="E33" s="12">
        <f>IF(SUMIF(Quadrans!$A$36:$A$42,A33,Quadrans!$B$36:$B$42)=0,"-",SUMIF(Quadrans!$A$36:$A$42,A33,Quadrans!$B$36:$B$42))</f>
        <v>64</v>
      </c>
      <c r="F33" s="12">
        <f>IF(SUMIF('Bois d''Arcy'!$A$33:$A$39,A33,'Bois d''Arcy'!$B$33:$B$39)=0,"-",SUMIF('Bois d''Arcy'!$A$33:$A$39,A33,'Bois d''Arcy'!$B$33:$B$39))</f>
        <v>5</v>
      </c>
      <c r="G33" s="12" t="str">
        <f>IF(SUMIF(Versailles!$A$24:$A$28,#REF!,Versailles!$B$24:$B$28)=0,"-",SUMIF(Versailles!$A$24:$A$28,#REF!,Versailles!$B$24:$B$28))</f>
        <v>-</v>
      </c>
      <c r="H33" s="12" t="str">
        <f>IF(SUMIF(Versailles!$A$24:$A$28,#REF!,Versailles!$B$24:$B$28)=0,"-",SUMIF(Versailles!$A$24:$A$28,#REF!,Versailles!$B$24:$B$28))</f>
        <v>-</v>
      </c>
      <c r="I33" s="12" t="str">
        <f>IF(SUMIF(Versailles!$A$24:$A$28,#REF!,Versailles!$B$24:$B$28)=0,"-",SUMIF(Versailles!$A$24:$A$28,#REF!,Versailles!$B$24:$B$28))</f>
        <v>-</v>
      </c>
      <c r="J33" s="12" t="str">
        <f>IF(SUMIF(Versailles!$A$24:$A$28,#REF!,Versailles!$B$24:$B$28)=0,"-",SUMIF(Versailles!$A$24:$A$28,#REF!,Versailles!$B$24:$B$28))</f>
        <v>-</v>
      </c>
      <c r="K33" s="12" t="str">
        <f>IF(SUMIF(Versailles!$A$24:$A$28,A33,Versailles!$B$24:$B$28)=0,"-",SUMIF(Versailles!$A$24:$A$28,A33,Versailles!$B$24:$B$28))</f>
        <v>-</v>
      </c>
      <c r="L33" s="12">
        <f>IF(SUMIF('31 Lille'!$A$31:$A$36,A33,'31 Lille'!$B$31:$B$36)=0,"-",SUMIF('31 Lille'!$A$31:$A$36,A33,'31 Lille'!$B$31:$B$36))</f>
        <v>4</v>
      </c>
      <c r="M33" s="12">
        <f>IF(SUMIF(Lomme!$A$35:$A$39,A33,Lomme!$B$35:$B$39)=0,"-",SUMIF(Lomme!$A$35:$A$39,A33,Lomme!$B$35:$B$39))</f>
        <v>4</v>
      </c>
      <c r="N33" s="24">
        <f t="shared" si="6"/>
        <v>225</v>
      </c>
    </row>
    <row r="34" spans="1:14" ht="16.5" customHeight="1" x14ac:dyDescent="0.25">
      <c r="A34" s="5" t="s">
        <v>134</v>
      </c>
      <c r="B34" s="12">
        <f>IF(SUMIF(MFTV!$A$67:$A$75,A34,MFTV!$B$67:$B$75)=0,"-",SUMIF(MFTV!$A$67:$A$75,A34,MFTV!$B$67:$B$75))</f>
        <v>160</v>
      </c>
      <c r="C34" s="12">
        <f>IF(SUMIF(Valin!$A$40:$A$47,A34,Valin!$B$40:$B$47)=0,"-",SUMIF(Valin!$A$40:$A$47,A34,Valin!$B$40:$B$47))</f>
        <v>40</v>
      </c>
      <c r="D34" s="12">
        <f>IF(SUMIF('Seine Ouest'!$A$34:$A$41,A34,'Seine Ouest'!$B$34:$B$41)=0,"-",SUMIF('Seine Ouest'!$A$34:$A$41,A34,'Seine Ouest'!$B$34:$B$41))</f>
        <v>58</v>
      </c>
      <c r="E34" s="12">
        <f>IF(SUMIF(Quadrans!$A$36:$A$42,A34,Quadrans!$B$36:$B$42)=0,"-",SUMIF(Quadrans!$A$36:$A$42,A34,Quadrans!$B$36:$B$42))</f>
        <v>91</v>
      </c>
      <c r="F34" s="12">
        <f>IF(SUMIF('Bois d''Arcy'!$A$33:$A$39,A34,'Bois d''Arcy'!$B$33:$B$39)=0,"-",SUMIF('Bois d''Arcy'!$A$33:$A$39,A34,'Bois d''Arcy'!$B$33:$B$39))</f>
        <v>5</v>
      </c>
      <c r="G34" s="12" t="str">
        <f>IF(SUMIF(Versailles!$A$24:$A$28,#REF!,Versailles!$B$24:$B$28)=0,"-",SUMIF(Versailles!$A$24:$A$28,#REF!,Versailles!$B$24:$B$28))</f>
        <v>-</v>
      </c>
      <c r="H34" s="12" t="str">
        <f>IF(SUMIF(Versailles!$A$24:$A$28,#REF!,Versailles!$B$24:$B$28)=0,"-",SUMIF(Versailles!$A$24:$A$28,#REF!,Versailles!$B$24:$B$28))</f>
        <v>-</v>
      </c>
      <c r="I34" s="12" t="str">
        <f>IF(SUMIF(Versailles!$A$24:$A$28,#REF!,Versailles!$B$24:$B$28)=0,"-",SUMIF(Versailles!$A$24:$A$28,#REF!,Versailles!$B$24:$B$28))</f>
        <v>-</v>
      </c>
      <c r="J34" s="12" t="str">
        <f>IF(SUMIF(Versailles!$A$24:$A$28,#REF!,Versailles!$B$24:$B$28)=0,"-",SUMIF(Versailles!$A$24:$A$28,#REF!,Versailles!$B$24:$B$28))</f>
        <v>-</v>
      </c>
      <c r="K34" s="12" t="str">
        <f>IF(SUMIF(Versailles!$A$24:$A$28,A34,Versailles!$B$24:$B$28)=0,"-",SUMIF(Versailles!$A$24:$A$28,A34,Versailles!$B$24:$B$28))</f>
        <v>-</v>
      </c>
      <c r="L34" s="12" t="str">
        <f>IF(SUMIF('31 Lille'!$A$31:$A$36,A34,'31 Lille'!$B$31:$B$36)=0,"-",SUMIF('31 Lille'!$A$31:$A$36,A34,'31 Lille'!$B$31:$B$36))</f>
        <v>-</v>
      </c>
      <c r="M34" s="12" t="str">
        <f>IF(SUMIF(Lomme!$A$35:$A$39,A34,Lomme!$B$35:$B$39)=0,"-",SUMIF(Lomme!$A$35:$A$39,A34,Lomme!$B$35:$B$39))</f>
        <v>-</v>
      </c>
      <c r="N34" s="24">
        <f t="shared" si="6"/>
        <v>354</v>
      </c>
    </row>
    <row r="35" spans="1:14" ht="16.5" customHeight="1" x14ac:dyDescent="0.25">
      <c r="A35" s="5" t="s">
        <v>25</v>
      </c>
      <c r="B35" s="12">
        <f>IF(SUMIF(MFTV!$A$67:$A$75,A35,MFTV!$B$67:$B$75)=0,"-",SUMIF(MFTV!$A$67:$A$75,A35,MFTV!$B$67:$B$75))</f>
        <v>405</v>
      </c>
      <c r="C35" s="12">
        <f>IF(SUMIF(Valin!$A$40:$A$47,A35,Valin!$B$40:$B$47)=0,"-",SUMIF(Valin!$A$40:$A$47,A35,Valin!$B$40:$B$47))</f>
        <v>64</v>
      </c>
      <c r="D35" s="12">
        <f>IF(SUMIF('Seine Ouest'!$A$34:$A$41,A35,'Seine Ouest'!$B$34:$B$41)=0,"-",SUMIF('Seine Ouest'!$A$34:$A$41,A35,'Seine Ouest'!$B$34:$B$41))</f>
        <v>65</v>
      </c>
      <c r="E35" s="12">
        <f>IF(SUMIF(Quadrans!$A$36:$A$42,A35,Quadrans!$B$36:$B$42)=0,"-",SUMIF(Quadrans!$A$36:$A$42,A35,Quadrans!$B$36:$B$42))</f>
        <v>120</v>
      </c>
      <c r="F35" s="12">
        <f>IF(SUMIF('Bois d''Arcy'!$A$33:$A$39,A35,'Bois d''Arcy'!$B$33:$B$39)=0,"-",SUMIF('Bois d''Arcy'!$A$33:$A$39,A35,'Bois d''Arcy'!$B$33:$B$39))</f>
        <v>7</v>
      </c>
      <c r="G35" s="12" t="str">
        <f>IF(SUMIF(Versailles!$A$24:$A$28,#REF!,Versailles!$B$24:$B$28)=0,"-",SUMIF(Versailles!$A$24:$A$28,#REF!,Versailles!$B$24:$B$28))</f>
        <v>-</v>
      </c>
      <c r="H35" s="12" t="str">
        <f>IF(SUMIF(Versailles!$A$24:$A$28,#REF!,Versailles!$B$24:$B$28)=0,"-",SUMIF(Versailles!$A$24:$A$28,#REF!,Versailles!$B$24:$B$28))</f>
        <v>-</v>
      </c>
      <c r="I35" s="12" t="str">
        <f>IF(SUMIF(Versailles!$A$24:$A$28,#REF!,Versailles!$B$24:$B$28)=0,"-",SUMIF(Versailles!$A$24:$A$28,#REF!,Versailles!$B$24:$B$28))</f>
        <v>-</v>
      </c>
      <c r="J35" s="12" t="str">
        <f>IF(SUMIF(Versailles!$A$24:$A$28,#REF!,Versailles!$B$24:$B$28)=0,"-",SUMIF(Versailles!$A$24:$A$28,#REF!,Versailles!$B$24:$B$28))</f>
        <v>-</v>
      </c>
      <c r="K35" s="12">
        <f>IF(SUMIF(Versailles!$A$24:$A$28,A35,Versailles!$B$24:$B$28)=0,"-",SUMIF(Versailles!$A$24:$A$28,A35,Versailles!$B$24:$B$28))</f>
        <v>1</v>
      </c>
      <c r="L35" s="12">
        <f>IF(SUMIF('31 Lille'!$A$31:$A$36,A35,'31 Lille'!$B$31:$B$36)=0,"-",SUMIF('31 Lille'!$A$31:$A$36,A35,'31 Lille'!$B$31:$B$36))</f>
        <v>7</v>
      </c>
      <c r="M35" s="12">
        <f>IF(SUMIF(Lomme!$A$35:$A$39,A35,Lomme!$B$35:$B$39)=0,"-",SUMIF(Lomme!$A$35:$A$39,A35,Lomme!$B$35:$B$39))</f>
        <v>4</v>
      </c>
      <c r="N35" s="24">
        <f t="shared" si="6"/>
        <v>673</v>
      </c>
    </row>
    <row r="36" spans="1:14" ht="16.5" customHeight="1" x14ac:dyDescent="0.25">
      <c r="A36" s="5" t="str">
        <f>Valin!A46</f>
        <v>Parfum</v>
      </c>
      <c r="B36" s="12" t="str">
        <f>IF(SUMIF(MFTV!$A$67:$A$75,A36,MFTV!$B$67:$B$75)=0,"-",SUMIF(MFTV!$A$67:$A$75,A36,MFTV!$B$67:$B$75))</f>
        <v>-</v>
      </c>
      <c r="C36" s="12">
        <f>IF(SUMIF(Valin!$A$40:$A$47,A36,Valin!$B$40:$B$47)=0,"-",SUMIF(Valin!$A$40:$A$47,A36,Valin!$B$40:$B$47))</f>
        <v>38</v>
      </c>
      <c r="D36" s="12">
        <f>IF(SUMIF('Seine Ouest'!$A$34:$A$41,A36,'Seine Ouest'!$B$34:$B$41)=0,"-",SUMIF('Seine Ouest'!$A$34:$A$41,A36,'Seine Ouest'!$B$34:$B$41))</f>
        <v>2</v>
      </c>
      <c r="E36" s="12" t="str">
        <f>IF(SUMIF(Quadrans!$A$36:$A$42,A36,Quadrans!$B$36:$B$42)=0,"-",SUMIF(Quadrans!$A$36:$A$42,A36,Quadrans!$B$36:$B$42))</f>
        <v>-</v>
      </c>
      <c r="F36" s="12">
        <f>IF(SUMIF('Bois d''Arcy'!$A$33:$A$39,A36,'Bois d''Arcy'!$B$33:$B$39)=0,"-",SUMIF('Bois d''Arcy'!$A$33:$A$39,A36,'Bois d''Arcy'!$B$33:$B$39))</f>
        <v>8</v>
      </c>
      <c r="G36" s="12" t="str">
        <f>IF(SUMIF(Versailles!$A$24:$A$28,#REF!,Versailles!$B$24:$B$28)=0,"-",SUMIF(Versailles!$A$24:$A$28,#REF!,Versailles!$B$24:$B$28))</f>
        <v>-</v>
      </c>
      <c r="H36" s="12" t="str">
        <f>IF(SUMIF(Versailles!$A$24:$A$28,#REF!,Versailles!$B$24:$B$28)=0,"-",SUMIF(Versailles!$A$24:$A$28,#REF!,Versailles!$B$24:$B$28))</f>
        <v>-</v>
      </c>
      <c r="I36" s="12" t="str">
        <f>IF(SUMIF(Versailles!$A$24:$A$28,#REF!,Versailles!$B$24:$B$28)=0,"-",SUMIF(Versailles!$A$24:$A$28,#REF!,Versailles!$B$24:$B$28))</f>
        <v>-</v>
      </c>
      <c r="J36" s="12" t="str">
        <f>IF(SUMIF(Versailles!$A$24:$A$28,#REF!,Versailles!$B$24:$B$28)=0,"-",SUMIF(Versailles!$A$24:$A$28,#REF!,Versailles!$B$24:$B$28))</f>
        <v>-</v>
      </c>
      <c r="K36" s="12">
        <f>IF(SUMIF(Versailles!$A$24:$A$28,A36,Versailles!$B$24:$B$28)=0,"-",SUMIF(Versailles!$A$24:$A$28,A36,Versailles!$B$24:$B$28))</f>
        <v>1</v>
      </c>
      <c r="L36" s="12">
        <f>IF(SUMIF('31 Lille'!$A$31:$A$36,A36,'31 Lille'!$B$31:$B$36)=0,"-",SUMIF('31 Lille'!$A$31:$A$36,A36,'31 Lille'!$B$31:$B$36))</f>
        <v>2</v>
      </c>
      <c r="M36" s="12" t="str">
        <f>IF(SUMIF(Lomme!$A$35:$A$39,A36,Lomme!$B$35:$B$39)=0,"-",SUMIF(Lomme!$A$35:$A$39,A36,Lomme!$B$35:$B$39))</f>
        <v>-</v>
      </c>
      <c r="N36" s="24">
        <f t="shared" si="6"/>
        <v>51</v>
      </c>
    </row>
    <row r="37" spans="1:14" ht="16.5" customHeight="1" x14ac:dyDescent="0.25">
      <c r="A37" s="5" t="str">
        <f>MFTV!A73</f>
        <v>Désinfectant lunettes WC</v>
      </c>
      <c r="B37" s="12">
        <f>IF(SUMIF(MFTV!$A$67:$A$75,A37,MFTV!$B$67:$B$75)=0,"-",SUMIF(MFTV!$A$67:$A$75,A37,MFTV!$B$67:$B$75))</f>
        <v>6</v>
      </c>
      <c r="C37" s="12" t="str">
        <f>IF(SUMIF(Valin!$A$40:$A$47,A37,Valin!$B$40:$B$47)=0,"-",SUMIF(Valin!$A$40:$A$47,A37,Valin!$B$40:$B$47))</f>
        <v>-</v>
      </c>
      <c r="D37" s="12" t="str">
        <f>IF(SUMIF('Seine Ouest'!$A$34:$A$41,A37,'Seine Ouest'!$B$34:$B$41)=0,"-",SUMIF('Seine Ouest'!$A$34:$A$41,A37,'Seine Ouest'!$B$34:$B$41))</f>
        <v>-</v>
      </c>
      <c r="E37" s="12" t="str">
        <f>IF(SUMIF(Quadrans!$A$36:$A$42,A37,Quadrans!$B$36:$B$42)=0,"-",SUMIF(Quadrans!$A$36:$A$42,A37,Quadrans!$B$36:$B$42))</f>
        <v>-</v>
      </c>
      <c r="F37" s="12" t="str">
        <f>IF(SUMIF('Bois d''Arcy'!$A$33:$A$39,A37,'Bois d''Arcy'!$B$33:$B$39)=0,"-",SUMIF('Bois d''Arcy'!$A$33:$A$39,A37,'Bois d''Arcy'!$B$33:$B$39))</f>
        <v>-</v>
      </c>
      <c r="G37" s="12" t="str">
        <f>IF(SUMIF(Versailles!$A$24:$A$28,#REF!,Versailles!$B$24:$B$28)=0,"-",SUMIF(Versailles!$A$24:$A$28,#REF!,Versailles!$B$24:$B$28))</f>
        <v>-</v>
      </c>
      <c r="H37" s="12" t="str">
        <f>IF(SUMIF(Versailles!$A$24:$A$28,#REF!,Versailles!$B$24:$B$28)=0,"-",SUMIF(Versailles!$A$24:$A$28,#REF!,Versailles!$B$24:$B$28))</f>
        <v>-</v>
      </c>
      <c r="I37" s="12" t="str">
        <f>IF(SUMIF(Versailles!$A$24:$A$28,#REF!,Versailles!$B$24:$B$28)=0,"-",SUMIF(Versailles!$A$24:$A$28,#REF!,Versailles!$B$24:$B$28))</f>
        <v>-</v>
      </c>
      <c r="J37" s="12" t="str">
        <f>IF(SUMIF(Versailles!$A$24:$A$28,#REF!,Versailles!$B$24:$B$28)=0,"-",SUMIF(Versailles!$A$24:$A$28,#REF!,Versailles!$B$24:$B$28))</f>
        <v>-</v>
      </c>
      <c r="K37" s="12" t="str">
        <f>IF(SUMIF(Versailles!$A$24:$A$28,A37,Versailles!$B$24:$B$28)=0,"-",SUMIF(Versailles!$A$24:$A$28,A37,Versailles!$B$24:$B$28))</f>
        <v>-</v>
      </c>
      <c r="L37" s="12" t="str">
        <f>IF(SUMIF('31 Lille'!$A$31:$A$36,A37,'31 Lille'!$B$31:$B$36)=0,"-",SUMIF('31 Lille'!$A$31:$A$36,A37,'31 Lille'!$B$31:$B$36))</f>
        <v>-</v>
      </c>
      <c r="M37" s="12" t="str">
        <f>IF(SUMIF(Lomme!$A$35:$A$39,A37,Lomme!$B$35:$B$39)=0,"-",SUMIF(Lomme!$A$35:$A$39,A37,Lomme!$B$35:$B$39))</f>
        <v>-</v>
      </c>
      <c r="N37" s="24">
        <f t="shared" si="6"/>
        <v>6</v>
      </c>
    </row>
    <row r="38" spans="1:14" ht="16.5" customHeight="1" x14ac:dyDescent="0.25">
      <c r="A38" s="5" t="str">
        <f>Quadrans!A40</f>
        <v>Pochette féminine</v>
      </c>
      <c r="B38" s="12" t="str">
        <f>IF(SUMIF(MFTV!$A$67:$A$75,A38,MFTV!$B$67:$B$75)=0,"-",SUMIF(MFTV!$A$67:$A$75,A38,MFTV!$B$67:$B$75))</f>
        <v>-</v>
      </c>
      <c r="C38" s="12" t="str">
        <f>IF(SUMIF(Valin!$A$40:$A$47,A38,Valin!$B$40:$B$47)=0,"-",SUMIF(Valin!$A$40:$A$47,A38,Valin!$B$40:$B$47))</f>
        <v>-</v>
      </c>
      <c r="D38" s="12" t="str">
        <f>IF(SUMIF('Seine Ouest'!$A$34:$A$41,A38,'Seine Ouest'!$B$34:$B$41)=0,"-",SUMIF('Seine Ouest'!$A$34:$A$41,A38,'Seine Ouest'!$B$34:$B$41))</f>
        <v>-</v>
      </c>
      <c r="E38" s="12">
        <f>IF(SUMIF(Quadrans!$A$36:$A$42,A38,Quadrans!$B$36:$B$42)=0,"-",SUMIF(Quadrans!$A$36:$A$42,A38,Quadrans!$B$36:$B$42))</f>
        <v>13</v>
      </c>
      <c r="F38" s="12" t="str">
        <f>IF(SUMIF('Bois d''Arcy'!$A$33:$A$39,A38,'Bois d''Arcy'!$B$33:$B$39)=0,"-",SUMIF('Bois d''Arcy'!$A$33:$A$39,A38,'Bois d''Arcy'!$B$33:$B$39))</f>
        <v>-</v>
      </c>
      <c r="G38" s="12" t="str">
        <f>IF(SUMIF(Versailles!$A$24:$A$28,#REF!,Versailles!$B$24:$B$28)=0,"-",SUMIF(Versailles!$A$24:$A$28,#REF!,Versailles!$B$24:$B$28))</f>
        <v>-</v>
      </c>
      <c r="H38" s="12" t="str">
        <f>IF(SUMIF(Versailles!$A$24:$A$28,#REF!,Versailles!$B$24:$B$28)=0,"-",SUMIF(Versailles!$A$24:$A$28,#REF!,Versailles!$B$24:$B$28))</f>
        <v>-</v>
      </c>
      <c r="I38" s="12" t="str">
        <f>IF(SUMIF(Versailles!$A$24:$A$28,#REF!,Versailles!$B$24:$B$28)=0,"-",SUMIF(Versailles!$A$24:$A$28,#REF!,Versailles!$B$24:$B$28))</f>
        <v>-</v>
      </c>
      <c r="J38" s="12" t="str">
        <f>IF(SUMIF(Versailles!$A$24:$A$28,#REF!,Versailles!$B$24:$B$28)=0,"-",SUMIF(Versailles!$A$24:$A$28,#REF!,Versailles!$B$24:$B$28))</f>
        <v>-</v>
      </c>
      <c r="K38" s="12" t="str">
        <f>IF(SUMIF(Versailles!$A$24:$A$28,A38,Versailles!$B$24:$B$28)=0,"-",SUMIF(Versailles!$A$24:$A$28,A38,Versailles!$B$24:$B$28))</f>
        <v>-</v>
      </c>
      <c r="L38" s="12" t="str">
        <f>IF(SUMIF('31 Lille'!$A$31:$A$36,A38,'31 Lille'!$B$31:$B$36)=0,"-",SUMIF('31 Lille'!$A$31:$A$36,A38,'31 Lille'!$B$31:$B$36))</f>
        <v>-</v>
      </c>
      <c r="M38" s="12" t="str">
        <f>IF(SUMIF(Lomme!$A$35:$A$39,A38,Lomme!$B$35:$B$39)=0,"-",SUMIF(Lomme!$A$35:$A$39,A38,Lomme!$B$35:$B$39))</f>
        <v>-</v>
      </c>
      <c r="N38" s="24">
        <f t="shared" si="6"/>
        <v>13</v>
      </c>
    </row>
    <row r="39" spans="1:14" ht="16.5" customHeight="1" x14ac:dyDescent="0.25">
      <c r="A39" s="5" t="str">
        <f>MFTV!A74</f>
        <v>Tapis 85x150 gris</v>
      </c>
      <c r="B39" s="12">
        <f>IF(SUMIF(MFTV!$A$67:$A$75,A39,MFTV!$B$67:$B$75)=0,"-",SUMIF(MFTV!$A$67:$A$75,A39,MFTV!$B$67:$B$75))</f>
        <v>4</v>
      </c>
      <c r="C39" s="12" t="str">
        <f>IF(SUMIF(Valin!$A$40:$A$47,A39,Valin!$B$40:$B$47)=0,"-",SUMIF(Valin!$A$40:$A$47,A39,Valin!$B$40:$B$47))</f>
        <v>-</v>
      </c>
      <c r="D39" s="12" t="str">
        <f>IF(SUMIF('Seine Ouest'!$A$34:$A$41,A39,'Seine Ouest'!$B$34:$B$41)=0,"-",SUMIF('Seine Ouest'!$A$34:$A$41,A39,'Seine Ouest'!$B$34:$B$41))</f>
        <v>-</v>
      </c>
      <c r="E39" s="12" t="str">
        <f>IF(SUMIF(Quadrans!$A$36:$A$42,A39,Quadrans!$B$36:$B$42)=0,"-",SUMIF(Quadrans!$A$36:$A$42,A39,Quadrans!$B$36:$B$42))</f>
        <v>-</v>
      </c>
      <c r="F39" s="12" t="str">
        <f>IF(SUMIF('Bois d''Arcy'!$A$33:$A$39,A39,'Bois d''Arcy'!$B$33:$B$39)=0,"-",SUMIF('Bois d''Arcy'!$A$33:$A$39,A39,'Bois d''Arcy'!$B$33:$B$39))</f>
        <v>-</v>
      </c>
      <c r="G39" s="12" t="str">
        <f>IF(SUMIF(Versailles!$A$24:$A$28,#REF!,Versailles!$B$24:$B$28)=0,"-",SUMIF(Versailles!$A$24:$A$28,#REF!,Versailles!$B$24:$B$28))</f>
        <v>-</v>
      </c>
      <c r="H39" s="12" t="str">
        <f>IF(SUMIF(Versailles!$A$24:$A$28,#REF!,Versailles!$B$24:$B$28)=0,"-",SUMIF(Versailles!$A$24:$A$28,#REF!,Versailles!$B$24:$B$28))</f>
        <v>-</v>
      </c>
      <c r="I39" s="12" t="str">
        <f>IF(SUMIF(Versailles!$A$24:$A$28,#REF!,Versailles!$B$24:$B$28)=0,"-",SUMIF(Versailles!$A$24:$A$28,#REF!,Versailles!$B$24:$B$28))</f>
        <v>-</v>
      </c>
      <c r="J39" s="12" t="str">
        <f>IF(SUMIF(Versailles!$A$24:$A$28,#REF!,Versailles!$B$24:$B$28)=0,"-",SUMIF(Versailles!$A$24:$A$28,#REF!,Versailles!$B$24:$B$28))</f>
        <v>-</v>
      </c>
      <c r="K39" s="12" t="str">
        <f>IF(SUMIF(Versailles!$A$24:$A$28,A39,Versailles!$B$24:$B$28)=0,"-",SUMIF(Versailles!$A$24:$A$28,A39,Versailles!$B$24:$B$28))</f>
        <v>-</v>
      </c>
      <c r="L39" s="12" t="str">
        <f>IF(SUMIF('31 Lille'!$A$31:$A$36,A39,'31 Lille'!$B$31:$B$36)=0,"-",SUMIF('31 Lille'!$A$31:$A$36,A39,'31 Lille'!$B$31:$B$36))</f>
        <v>-</v>
      </c>
      <c r="M39" s="12" t="str">
        <f>IF(SUMIF(Lomme!$A$35:$A$39,A39,Lomme!$B$35:$B$39)=0,"-",SUMIF(Lomme!$A$35:$A$39,A39,Lomme!$B$35:$B$39))</f>
        <v>-</v>
      </c>
      <c r="N39" s="24">
        <f t="shared" si="6"/>
        <v>4</v>
      </c>
    </row>
    <row r="40" spans="1:14" ht="16.5" customHeight="1" x14ac:dyDescent="0.25">
      <c r="A40" s="5" t="str">
        <f>MFTV!A75</f>
        <v>Tapis 115x180 gris</v>
      </c>
      <c r="B40" s="12">
        <f>IF(SUMIF(MFTV!$A$67:$A$75,A40,MFTV!$B$67:$B$75)=0,"-",SUMIF(MFTV!$A$67:$A$75,A40,MFTV!$B$67:$B$75))</f>
        <v>5</v>
      </c>
      <c r="C40" s="12" t="str">
        <f>IF(SUMIF(Valin!$A$40:$A$47,A40,Valin!$B$40:$B$47)=0,"-",SUMIF(Valin!$A$40:$A$47,A40,Valin!$B$40:$B$47))</f>
        <v>-</v>
      </c>
      <c r="D40" s="12">
        <f>IF(SUMIF('Seine Ouest'!$A$34:$A$41,A40,'Seine Ouest'!$B$34:$B$41)=0,"-",SUMIF('Seine Ouest'!$A$34:$A$41,A40,'Seine Ouest'!$B$34:$B$41))</f>
        <v>1</v>
      </c>
      <c r="E40" s="12" t="str">
        <f>IF(SUMIF(Quadrans!$A$36:$A$42,A40,Quadrans!$B$36:$B$42)=0,"-",SUMIF(Quadrans!$A$36:$A$42,A40,Quadrans!$B$36:$B$42))</f>
        <v>-</v>
      </c>
      <c r="F40" s="12" t="str">
        <f>IF(SUMIF('Bois d''Arcy'!$A$33:$A$39,A40,'Bois d''Arcy'!$B$33:$B$39)=0,"-",SUMIF('Bois d''Arcy'!$A$33:$A$39,A40,'Bois d''Arcy'!$B$33:$B$39))</f>
        <v>-</v>
      </c>
      <c r="G40" s="12" t="str">
        <f>IF(SUMIF(Versailles!$A$24:$A$28,#REF!,Versailles!$B$24:$B$28)=0,"-",SUMIF(Versailles!$A$24:$A$28,#REF!,Versailles!$B$24:$B$28))</f>
        <v>-</v>
      </c>
      <c r="H40" s="12" t="str">
        <f>IF(SUMIF(Versailles!$A$24:$A$28,#REF!,Versailles!$B$24:$B$28)=0,"-",SUMIF(Versailles!$A$24:$A$28,#REF!,Versailles!$B$24:$B$28))</f>
        <v>-</v>
      </c>
      <c r="I40" s="12" t="str">
        <f>IF(SUMIF(Versailles!$A$24:$A$28,#REF!,Versailles!$B$24:$B$28)=0,"-",SUMIF(Versailles!$A$24:$A$28,#REF!,Versailles!$B$24:$B$28))</f>
        <v>-</v>
      </c>
      <c r="J40" s="12" t="str">
        <f>IF(SUMIF(Versailles!$A$24:$A$28,#REF!,Versailles!$B$24:$B$28)=0,"-",SUMIF(Versailles!$A$24:$A$28,#REF!,Versailles!$B$24:$B$28))</f>
        <v>-</v>
      </c>
      <c r="K40" s="12" t="str">
        <f>IF(SUMIF(Versailles!$A$24:$A$28,A40,Versailles!$B$24:$B$28)=0,"-",SUMIF(Versailles!$A$24:$A$28,A40,Versailles!$B$24:$B$28))</f>
        <v>-</v>
      </c>
      <c r="L40" s="12" t="str">
        <f>IF(SUMIF('31 Lille'!$A$31:$A$36,A40,'31 Lille'!$B$31:$B$36)=0,"-",SUMIF('31 Lille'!$A$31:$A$36,A40,'31 Lille'!$B$31:$B$36))</f>
        <v>-</v>
      </c>
      <c r="M40" s="12" t="str">
        <f>IF(SUMIF(Lomme!$A$35:$A$39,A40,Lomme!$B$35:$B$39)=0,"-",SUMIF(Lomme!$A$35:$A$39,A40,Lomme!$B$35:$B$39))</f>
        <v>-</v>
      </c>
      <c r="N40" s="24">
        <f t="shared" si="6"/>
        <v>6</v>
      </c>
    </row>
    <row r="41" spans="1:14" ht="16.5" customHeight="1" x14ac:dyDescent="0.25">
      <c r="A41" s="5" t="str">
        <f>Valin!A47</f>
        <v>Tapis 115x240 gris</v>
      </c>
      <c r="B41" s="12" t="str">
        <f>IF(SUMIF(MFTV!$A$67:$A$75,A41,MFTV!$B$67:$B$75)=0,"-",SUMIF(MFTV!$A$67:$A$75,A41,MFTV!$B$67:$B$75))</f>
        <v>-</v>
      </c>
      <c r="C41" s="12">
        <f>IF(SUMIF(Valin!$A$40:$A$47,A41,Valin!$B$40:$B$47)=0,"-",SUMIF(Valin!$A$40:$A$47,A41,Valin!$B$40:$B$47))</f>
        <v>1</v>
      </c>
      <c r="D41" s="12" t="str">
        <f>IF(SUMIF('Seine Ouest'!$A$34:$A$41,A41,'Seine Ouest'!$B$34:$B$41)=0,"-",SUMIF('Seine Ouest'!$A$34:$A$41,A41,'Seine Ouest'!$B$34:$B$41))</f>
        <v>-</v>
      </c>
      <c r="E41" s="12" t="str">
        <f>IF(SUMIF(Quadrans!$A$36:$A$42,A41,Quadrans!$B$36:$B$42)=0,"-",SUMIF(Quadrans!$A$36:$A$42,A41,Quadrans!$B$36:$B$42))</f>
        <v>-</v>
      </c>
      <c r="F41" s="12" t="str">
        <f>IF(SUMIF('Bois d''Arcy'!$A$33:$A$39,A41,'Bois d''Arcy'!$B$33:$B$39)=0,"-",SUMIF('Bois d''Arcy'!$A$33:$A$39,A41,'Bois d''Arcy'!$B$33:$B$39))</f>
        <v>-</v>
      </c>
      <c r="G41" s="12" t="str">
        <f>IF(SUMIF(Versailles!$A$24:$A$28,#REF!,Versailles!$B$24:$B$28)=0,"-",SUMIF(Versailles!$A$24:$A$28,#REF!,Versailles!$B$24:$B$28))</f>
        <v>-</v>
      </c>
      <c r="H41" s="12" t="str">
        <f>IF(SUMIF(Versailles!$A$24:$A$28,#REF!,Versailles!$B$24:$B$28)=0,"-",SUMIF(Versailles!$A$24:$A$28,#REF!,Versailles!$B$24:$B$28))</f>
        <v>-</v>
      </c>
      <c r="I41" s="12" t="str">
        <f>IF(SUMIF(Versailles!$A$24:$A$28,#REF!,Versailles!$B$24:$B$28)=0,"-",SUMIF(Versailles!$A$24:$A$28,#REF!,Versailles!$B$24:$B$28))</f>
        <v>-</v>
      </c>
      <c r="J41" s="12" t="str">
        <f>IF(SUMIF(Versailles!$A$24:$A$28,#REF!,Versailles!$B$24:$B$28)=0,"-",SUMIF(Versailles!$A$24:$A$28,#REF!,Versailles!$B$24:$B$28))</f>
        <v>-</v>
      </c>
      <c r="K41" s="12" t="str">
        <f>IF(SUMIF(Versailles!$A$24:$A$28,A41,Versailles!$B$24:$B$28)=0,"-",SUMIF(Versailles!$A$24:$A$28,A41,Versailles!$B$24:$B$28))</f>
        <v>-</v>
      </c>
      <c r="L41" s="12" t="str">
        <f>IF(SUMIF('31 Lille'!$A$31:$A$36,A41,'31 Lille'!$B$31:$B$36)=0,"-",SUMIF('31 Lille'!$A$31:$A$36,A41,'31 Lille'!$B$31:$B$36))</f>
        <v>-</v>
      </c>
      <c r="M41" s="12" t="str">
        <f>IF(SUMIF(Lomme!$A$35:$A$39,A41,Lomme!$B$35:$B$39)=0,"-",SUMIF(Lomme!$A$35:$A$39,A41,Lomme!$B$35:$B$39))</f>
        <v>-</v>
      </c>
      <c r="N41" s="24">
        <f t="shared" si="6"/>
        <v>1</v>
      </c>
    </row>
    <row r="42" spans="1:14" ht="94.5" x14ac:dyDescent="0.25">
      <c r="A42" s="8" t="s">
        <v>46</v>
      </c>
      <c r="B42" s="23" t="s">
        <v>186</v>
      </c>
      <c r="C42" s="23" t="s">
        <v>187</v>
      </c>
      <c r="D42" s="23" t="s">
        <v>188</v>
      </c>
      <c r="E42" s="23" t="s">
        <v>189</v>
      </c>
      <c r="F42" s="23" t="s">
        <v>190</v>
      </c>
      <c r="G42" s="12" t="str">
        <f>IF(SUMIF(Versailles!$A$24:$A$28,#REF!,Versailles!$B$24:$B$28)=0,"-",SUMIF(Versailles!$A$24:$A$28,#REF!,Versailles!$B$24:$B$28))</f>
        <v>-</v>
      </c>
      <c r="H42" s="12" t="str">
        <f>IF(SUMIF(Versailles!$A$24:$A$28,#REF!,Versailles!$B$24:$B$28)=0,"-",SUMIF(Versailles!$A$24:$A$28,#REF!,Versailles!$B$24:$B$28))</f>
        <v>-</v>
      </c>
      <c r="I42" s="12" t="str">
        <f>IF(SUMIF(Versailles!$A$24:$A$28,#REF!,Versailles!$B$24:$B$28)=0,"-",SUMIF(Versailles!$A$24:$A$28,#REF!,Versailles!$B$24:$B$28))</f>
        <v>-</v>
      </c>
      <c r="J42" s="12" t="str">
        <f>IF(SUMIF(Versailles!$A$24:$A$28,#REF!,Versailles!$B$24:$B$28)=0,"-",SUMIF(Versailles!$A$24:$A$28,#REF!,Versailles!$B$24:$B$28))</f>
        <v>-</v>
      </c>
      <c r="K42" s="23" t="s">
        <v>191</v>
      </c>
      <c r="L42" s="23" t="s">
        <v>192</v>
      </c>
      <c r="M42" s="23" t="s">
        <v>193</v>
      </c>
      <c r="N42" s="25" t="s">
        <v>27</v>
      </c>
    </row>
    <row r="43" spans="1:14" x14ac:dyDescent="0.25">
      <c r="A43" s="3"/>
    </row>
    <row r="45" spans="1:14" x14ac:dyDescent="0.25">
      <c r="A45" s="3" t="s">
        <v>28</v>
      </c>
    </row>
    <row r="46" spans="1:14" ht="60.75" customHeight="1" x14ac:dyDescent="0.25">
      <c r="A46" s="13" t="s">
        <v>15</v>
      </c>
      <c r="B46" s="14" t="s">
        <v>174</v>
      </c>
      <c r="C46" s="14" t="s">
        <v>175</v>
      </c>
      <c r="D46" s="14" t="s">
        <v>176</v>
      </c>
      <c r="E46" s="14" t="s">
        <v>177</v>
      </c>
      <c r="F46" s="14" t="s">
        <v>178</v>
      </c>
      <c r="G46" s="14" t="s">
        <v>179</v>
      </c>
      <c r="H46" s="14" t="s">
        <v>180</v>
      </c>
      <c r="I46" s="14" t="s">
        <v>181</v>
      </c>
      <c r="J46" s="14" t="s">
        <v>182</v>
      </c>
      <c r="K46" s="14" t="s">
        <v>183</v>
      </c>
      <c r="L46" s="14" t="s">
        <v>184</v>
      </c>
      <c r="M46" s="14" t="s">
        <v>185</v>
      </c>
      <c r="N46" s="14" t="s">
        <v>48</v>
      </c>
    </row>
    <row r="47" spans="1:14" ht="15" x14ac:dyDescent="0.25">
      <c r="A47" s="15" t="s">
        <v>47</v>
      </c>
      <c r="B47" s="12">
        <f>MFTV!B81</f>
        <v>42</v>
      </c>
      <c r="C47" s="12">
        <f>Valin!B53</f>
        <v>8</v>
      </c>
      <c r="D47" s="12">
        <f>'Seine Ouest'!B47</f>
        <v>12</v>
      </c>
      <c r="E47" s="12">
        <f>Quadrans!B48</f>
        <v>6</v>
      </c>
      <c r="F47" s="12">
        <f>'Bois d''Arcy'!B45</f>
        <v>3</v>
      </c>
      <c r="G47" s="28">
        <v>1</v>
      </c>
      <c r="H47" s="12">
        <f>Bobigny!B23</f>
        <v>1</v>
      </c>
      <c r="I47" s="28" t="s">
        <v>27</v>
      </c>
      <c r="J47" s="12">
        <f>Melun!B22</f>
        <v>1</v>
      </c>
      <c r="K47" s="28" t="s">
        <v>27</v>
      </c>
      <c r="L47" s="12">
        <f>'31 Lille'!B42</f>
        <v>2</v>
      </c>
      <c r="M47" s="12">
        <f>Lomme!B45</f>
        <v>2</v>
      </c>
      <c r="N47" s="24">
        <f>SUM(B47:M47)</f>
        <v>78</v>
      </c>
    </row>
    <row r="50" spans="1:16" x14ac:dyDescent="0.25">
      <c r="A50" s="9" t="s">
        <v>200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</row>
    <row r="51" spans="1:16" s="4" customFormat="1" ht="60.75" customHeight="1" x14ac:dyDescent="0.25">
      <c r="A51" s="13" t="s">
        <v>0</v>
      </c>
      <c r="B51" s="14" t="s">
        <v>174</v>
      </c>
      <c r="C51" s="14" t="s">
        <v>175</v>
      </c>
      <c r="D51" s="14" t="s">
        <v>176</v>
      </c>
      <c r="E51" s="14" t="s">
        <v>177</v>
      </c>
      <c r="F51" s="14" t="s">
        <v>178</v>
      </c>
      <c r="G51" s="14" t="s">
        <v>179</v>
      </c>
      <c r="H51" s="14" t="s">
        <v>180</v>
      </c>
      <c r="I51" s="14" t="s">
        <v>181</v>
      </c>
      <c r="J51" s="14" t="s">
        <v>182</v>
      </c>
      <c r="K51" s="14" t="s">
        <v>183</v>
      </c>
      <c r="L51" s="14" t="s">
        <v>184</v>
      </c>
      <c r="M51" s="14" t="s">
        <v>185</v>
      </c>
      <c r="N51" s="14" t="s">
        <v>194</v>
      </c>
    </row>
    <row r="52" spans="1:16" ht="16.5" customHeight="1" x14ac:dyDescent="0.25">
      <c r="A52" s="5" t="s">
        <v>50</v>
      </c>
      <c r="B52" s="11">
        <f>MFTV!B94</f>
        <v>30205</v>
      </c>
      <c r="C52" s="11">
        <f>Valin!B65</f>
        <v>4557</v>
      </c>
      <c r="D52" s="11">
        <f>'Seine Ouest'!B57</f>
        <v>2819</v>
      </c>
      <c r="E52" s="11">
        <f>Quadrans!B58</f>
        <v>5847</v>
      </c>
      <c r="F52" s="11">
        <f>'Bois d''Arcy'!B56</f>
        <v>4088</v>
      </c>
      <c r="G52" s="11">
        <f>Barjac!B25</f>
        <v>130</v>
      </c>
      <c r="H52" s="11">
        <f>Bobigny!B31</f>
        <v>26</v>
      </c>
      <c r="I52" s="11">
        <f>Cergy!B27</f>
        <v>38</v>
      </c>
      <c r="J52" s="11">
        <f>Melun!B29</f>
        <v>24</v>
      </c>
      <c r="K52" s="11">
        <f>Versailles!B36</f>
        <v>21</v>
      </c>
      <c r="L52" s="11">
        <f>'31 Lille'!B53</f>
        <v>794</v>
      </c>
      <c r="M52" s="11">
        <f>Lomme!B56</f>
        <v>2267</v>
      </c>
      <c r="N52" s="7">
        <f>SUM(B52:M52)</f>
        <v>50816</v>
      </c>
      <c r="O52" s="19"/>
      <c r="P52" s="10"/>
    </row>
    <row r="55" spans="1:16" x14ac:dyDescent="0.25">
      <c r="A55" s="9" t="s">
        <v>139</v>
      </c>
      <c r="B55" s="9"/>
      <c r="C55" s="9"/>
      <c r="D55" s="9"/>
      <c r="E55" s="9"/>
      <c r="F55" s="9"/>
      <c r="G55" s="9"/>
      <c r="H55" s="9"/>
      <c r="I55" s="9"/>
    </row>
    <row r="56" spans="1:16" s="4" customFormat="1" ht="63" customHeight="1" x14ac:dyDescent="0.25">
      <c r="A56" s="13" t="s">
        <v>15</v>
      </c>
      <c r="B56" s="13" t="s">
        <v>201</v>
      </c>
      <c r="C56" s="14" t="s">
        <v>174</v>
      </c>
      <c r="D56" s="14" t="s">
        <v>175</v>
      </c>
      <c r="E56" s="14" t="s">
        <v>176</v>
      </c>
      <c r="F56" s="14" t="s">
        <v>177</v>
      </c>
      <c r="G56" s="14" t="s">
        <v>178</v>
      </c>
      <c r="H56" s="14" t="s">
        <v>179</v>
      </c>
      <c r="I56" s="14" t="s">
        <v>180</v>
      </c>
      <c r="J56" s="14" t="s">
        <v>181</v>
      </c>
      <c r="K56" s="14" t="s">
        <v>182</v>
      </c>
      <c r="L56" s="14" t="s">
        <v>183</v>
      </c>
      <c r="M56" s="14" t="s">
        <v>184</v>
      </c>
      <c r="N56" s="14" t="s">
        <v>185</v>
      </c>
      <c r="O56" s="14" t="s">
        <v>195</v>
      </c>
    </row>
    <row r="57" spans="1:16" ht="16.5" customHeight="1" x14ac:dyDescent="0.25">
      <c r="A57" s="5" t="s">
        <v>203</v>
      </c>
      <c r="B57" s="12" t="s">
        <v>219</v>
      </c>
      <c r="C57" s="30">
        <f>IF(SUMIF(MFTV!$B$99:$B$109,B57,MFTV!$C$99:$C$109)=0,"-",SUMIF(MFTV!$B$99:$B$109,B57,MFTV!$C$99:$C$109))</f>
        <v>3</v>
      </c>
      <c r="D57" s="30" t="str">
        <f>IF(SUMIF(Valin!$B$70:$B$74,B57,Valin!$C$70:$C$74)=0,"-",SUMIF(Valin!$B$70:$B$74,B57,Valin!$C$70:$C$74))</f>
        <v>-</v>
      </c>
      <c r="E57" s="30" t="str">
        <f>IF(SUMIF('Seine Ouest'!$B$62:$B$68,B57,'Seine Ouest'!$C$62:$C$68)=0,"-",SUMIF('Seine Ouest'!$B$62:$B$68,B57,'Seine Ouest'!$C$62:$C$68))</f>
        <v>-</v>
      </c>
      <c r="F57" s="30" t="str">
        <f>IF(SUMIF(Quadrans!$B$63:$B$64,B57,Quadrans!$C$63:$C$64)=0,"-",SUMIF(Quadrans!$B$63:$B$64,B57,Quadrans!$C$63:$C$64))</f>
        <v>-</v>
      </c>
      <c r="G57" s="30" t="s">
        <v>27</v>
      </c>
      <c r="H57" s="30" t="s">
        <v>27</v>
      </c>
      <c r="I57" s="30" t="s">
        <v>27</v>
      </c>
      <c r="J57" s="30" t="s">
        <v>27</v>
      </c>
      <c r="K57" s="30" t="s">
        <v>27</v>
      </c>
      <c r="L57" s="30" t="s">
        <v>27</v>
      </c>
      <c r="M57" s="30" t="s">
        <v>27</v>
      </c>
      <c r="N57" s="30" t="s">
        <v>27</v>
      </c>
      <c r="O57" s="31">
        <f>SUM(C57:N57)</f>
        <v>3</v>
      </c>
    </row>
    <row r="58" spans="1:16" ht="16.5" customHeight="1" x14ac:dyDescent="0.25">
      <c r="A58" s="5" t="s">
        <v>204</v>
      </c>
      <c r="B58" s="12" t="s">
        <v>220</v>
      </c>
      <c r="C58" s="30">
        <f>IF(SUMIF(MFTV!$B$99:$B$109,B58,MFTV!$C$99:$C$109)=0,"-",SUMIF(MFTV!$B$99:$B$109,B58,MFTV!$C$99:$C$109))</f>
        <v>40</v>
      </c>
      <c r="D58" s="30">
        <f>IF(SUMIF(Valin!$B$70:$B$74,B58,Valin!$C$70:$C$74)=0,"-",SUMIF(Valin!$B$70:$B$74,B58,Valin!$C$70:$C$74))</f>
        <v>2</v>
      </c>
      <c r="E58" s="30">
        <f>IF(SUMIF('Seine Ouest'!$B$62:$B$68,B58,'Seine Ouest'!$C$62:$C$68)=0,"-",SUMIF('Seine Ouest'!$B$62:$B$68,B58,'Seine Ouest'!$C$62:$C$68))</f>
        <v>4</v>
      </c>
      <c r="F58" s="30">
        <f>IF(SUMIF(Quadrans!$B$63:$B$64,B58,Quadrans!$C$63:$C$64)=0,"-",SUMIF(Quadrans!$B$63:$B$64,B58,Quadrans!$C$63:$C$64))</f>
        <v>2</v>
      </c>
      <c r="G58" s="30" t="s">
        <v>27</v>
      </c>
      <c r="H58" s="30" t="s">
        <v>27</v>
      </c>
      <c r="I58" s="30" t="s">
        <v>27</v>
      </c>
      <c r="J58" s="30" t="s">
        <v>27</v>
      </c>
      <c r="K58" s="30" t="s">
        <v>27</v>
      </c>
      <c r="L58" s="30" t="s">
        <v>27</v>
      </c>
      <c r="M58" s="30" t="s">
        <v>27</v>
      </c>
      <c r="N58" s="30" t="s">
        <v>27</v>
      </c>
      <c r="O58" s="31">
        <f>SUM(C58:N58)</f>
        <v>48</v>
      </c>
    </row>
    <row r="59" spans="1:16" ht="16.5" customHeight="1" x14ac:dyDescent="0.25">
      <c r="A59" s="5" t="s">
        <v>205</v>
      </c>
      <c r="B59" s="12" t="s">
        <v>221</v>
      </c>
      <c r="C59" s="30">
        <f>IF(SUMIF(MFTV!$B$99:$B$109,B59,MFTV!$C$99:$C$109)=0,"-",SUMIF(MFTV!$B$99:$B$109,B59,MFTV!$C$99:$C$109))</f>
        <v>48</v>
      </c>
      <c r="D59" s="30">
        <f>IF(SUMIF(Valin!$B$70:$B$74,B59,Valin!$C$70:$C$74)=0,"-",SUMIF(Valin!$B$70:$B$74,B59,Valin!$C$70:$C$74))</f>
        <v>10</v>
      </c>
      <c r="E59" s="30" t="str">
        <f>IF(SUMIF('Seine Ouest'!$B$62:$B$68,B59,'Seine Ouest'!$C$62:$C$68)=0,"-",SUMIF('Seine Ouest'!$B$62:$B$68,B59,'Seine Ouest'!$C$62:$C$68))</f>
        <v>-</v>
      </c>
      <c r="F59" s="30" t="str">
        <f>IF(SUMIF(Quadrans!$B$63:$B$64,B59,Quadrans!$C$63:$C$64)=0,"-",SUMIF(Quadrans!$B$63:$B$64,B59,Quadrans!$C$63:$C$64))</f>
        <v>-</v>
      </c>
      <c r="G59" s="30" t="s">
        <v>27</v>
      </c>
      <c r="H59" s="30" t="s">
        <v>27</v>
      </c>
      <c r="I59" s="30" t="s">
        <v>27</v>
      </c>
      <c r="J59" s="30" t="s">
        <v>27</v>
      </c>
      <c r="K59" s="30" t="s">
        <v>27</v>
      </c>
      <c r="L59" s="30" t="s">
        <v>27</v>
      </c>
      <c r="M59" s="30" t="s">
        <v>27</v>
      </c>
      <c r="N59" s="30" t="s">
        <v>27</v>
      </c>
      <c r="O59" s="31">
        <f>SUM(C59:N59)</f>
        <v>58</v>
      </c>
    </row>
    <row r="60" spans="1:16" ht="16.5" customHeight="1" x14ac:dyDescent="0.25">
      <c r="A60" s="5" t="s">
        <v>206</v>
      </c>
      <c r="B60" s="12" t="s">
        <v>222</v>
      </c>
      <c r="C60" s="30">
        <f>IF(SUMIF(MFTV!$B$99:$B$109,B60,MFTV!$C$99:$C$109)=0,"-",SUMIF(MFTV!$B$99:$B$109,B60,MFTV!$C$99:$C$109))</f>
        <v>16</v>
      </c>
      <c r="D60" s="30" t="str">
        <f>IF(SUMIF(Valin!$B$70:$B$74,B60,Valin!$C$70:$C$74)=0,"-",SUMIF(Valin!$B$70:$B$74,B60,Valin!$C$70:$C$74))</f>
        <v>-</v>
      </c>
      <c r="E60" s="30" t="str">
        <f>IF(SUMIF('Seine Ouest'!$B$62:$B$68,B60,'Seine Ouest'!$C$62:$C$68)=0,"-",SUMIF('Seine Ouest'!$B$62:$B$68,B60,'Seine Ouest'!$C$62:$C$68))</f>
        <v>-</v>
      </c>
      <c r="F60" s="30" t="str">
        <f>IF(SUMIF(Quadrans!$B$63:$B$64,B60,Quadrans!$C$63:$C$64)=0,"-",SUMIF(Quadrans!$B$63:$B$64,B60,Quadrans!$C$63:$C$64))</f>
        <v>-</v>
      </c>
      <c r="G60" s="30" t="s">
        <v>27</v>
      </c>
      <c r="H60" s="30" t="s">
        <v>27</v>
      </c>
      <c r="I60" s="30" t="s">
        <v>27</v>
      </c>
      <c r="J60" s="30" t="s">
        <v>27</v>
      </c>
      <c r="K60" s="30" t="s">
        <v>27</v>
      </c>
      <c r="L60" s="30" t="s">
        <v>27</v>
      </c>
      <c r="M60" s="30" t="s">
        <v>27</v>
      </c>
      <c r="N60" s="30" t="s">
        <v>27</v>
      </c>
      <c r="O60" s="31">
        <f>SUM(C60:N60)</f>
        <v>16</v>
      </c>
    </row>
    <row r="61" spans="1:16" ht="16.5" customHeight="1" x14ac:dyDescent="0.25">
      <c r="A61" s="5" t="s">
        <v>207</v>
      </c>
      <c r="B61" s="12" t="s">
        <v>223</v>
      </c>
      <c r="C61" s="30">
        <f>IF(SUMIF(MFTV!$B$99:$B$109,B61,MFTV!$C$99:$C$109)=0,"-",SUMIF(MFTV!$B$99:$B$109,B61,MFTV!$C$99:$C$109))</f>
        <v>22</v>
      </c>
      <c r="D61" s="30" t="str">
        <f>IF(SUMIF(Valin!$B$70:$B$74,B61,Valin!$C$70:$C$74)=0,"-",SUMIF(Valin!$B$70:$B$74,B61,Valin!$C$70:$C$74))</f>
        <v>-</v>
      </c>
      <c r="E61" s="30">
        <f>IF(SUMIF('Seine Ouest'!$B$62:$B$68,B61,'Seine Ouest'!$C$62:$C$68)=0,"-",SUMIF('Seine Ouest'!$B$62:$B$68,B61,'Seine Ouest'!$C$62:$C$68))</f>
        <v>2</v>
      </c>
      <c r="F61" s="30" t="str">
        <f>IF(SUMIF(Quadrans!$B$63:$B$64,B61,Quadrans!$C$63:$C$64)=0,"-",SUMIF(Quadrans!$B$63:$B$64,B61,Quadrans!$C$63:$C$64))</f>
        <v>-</v>
      </c>
      <c r="G61" s="30" t="s">
        <v>27</v>
      </c>
      <c r="H61" s="30" t="s">
        <v>27</v>
      </c>
      <c r="I61" s="30" t="s">
        <v>27</v>
      </c>
      <c r="J61" s="30" t="s">
        <v>27</v>
      </c>
      <c r="K61" s="30" t="s">
        <v>27</v>
      </c>
      <c r="L61" s="30" t="s">
        <v>27</v>
      </c>
      <c r="M61" s="30" t="s">
        <v>27</v>
      </c>
      <c r="N61" s="30" t="s">
        <v>27</v>
      </c>
      <c r="O61" s="31">
        <f>SUM(C61:N61)</f>
        <v>24</v>
      </c>
    </row>
    <row r="62" spans="1:16" ht="16.5" customHeight="1" x14ac:dyDescent="0.25">
      <c r="A62" s="5" t="s">
        <v>208</v>
      </c>
      <c r="B62" s="12" t="s">
        <v>224</v>
      </c>
      <c r="C62" s="30">
        <f>IF(SUMIF(MFTV!$B$99:$B$109,B62,MFTV!$C$99:$C$109)=0,"-",SUMIF(MFTV!$B$99:$B$109,B62,MFTV!$C$99:$C$109))</f>
        <v>22</v>
      </c>
      <c r="D62" s="30">
        <f>IF(SUMIF(Valin!$B$70:$B$74,B62,Valin!$C$70:$C$74)=0,"-",SUMIF(Valin!$B$70:$B$74,B62,Valin!$C$70:$C$74))</f>
        <v>15</v>
      </c>
      <c r="E62" s="30" t="str">
        <f>IF(SUMIF('Seine Ouest'!$B$62:$B$68,B62,'Seine Ouest'!$C$62:$C$68)=0,"-",SUMIF('Seine Ouest'!$B$62:$B$68,B62,'Seine Ouest'!$C$62:$C$68))</f>
        <v>-</v>
      </c>
      <c r="F62" s="30" t="str">
        <f>IF(SUMIF(Quadrans!$B$63:$B$64,B62,Quadrans!$C$63:$C$64)=0,"-",SUMIF(Quadrans!$B$63:$B$64,B62,Quadrans!$C$63:$C$64))</f>
        <v>-</v>
      </c>
      <c r="G62" s="30" t="s">
        <v>27</v>
      </c>
      <c r="H62" s="30" t="s">
        <v>27</v>
      </c>
      <c r="I62" s="30" t="s">
        <v>27</v>
      </c>
      <c r="J62" s="30" t="s">
        <v>27</v>
      </c>
      <c r="K62" s="30" t="s">
        <v>27</v>
      </c>
      <c r="L62" s="30" t="s">
        <v>27</v>
      </c>
      <c r="M62" s="30" t="s">
        <v>27</v>
      </c>
      <c r="N62" s="30" t="s">
        <v>27</v>
      </c>
      <c r="O62" s="31">
        <f>SUM(C62:N62)</f>
        <v>37</v>
      </c>
    </row>
    <row r="63" spans="1:16" ht="16.5" customHeight="1" x14ac:dyDescent="0.25">
      <c r="A63" s="5" t="s">
        <v>209</v>
      </c>
      <c r="B63" s="12" t="s">
        <v>225</v>
      </c>
      <c r="C63" s="30">
        <f>IF(SUMIF(MFTV!$B$99:$B$109,B63,MFTV!$C$99:$C$109)=0,"-",SUMIF(MFTV!$B$99:$B$109,B63,MFTV!$C$99:$C$109))</f>
        <v>25</v>
      </c>
      <c r="D63" s="30">
        <f>IF(SUMIF(Valin!$B$70:$B$74,B63,Valin!$C$70:$C$74)=0,"-",SUMIF(Valin!$B$70:$B$74,B63,Valin!$C$70:$C$74))</f>
        <v>1</v>
      </c>
      <c r="E63" s="30" t="str">
        <f>IF(SUMIF('Seine Ouest'!$B$62:$B$68,B63,'Seine Ouest'!$C$62:$C$68)=0,"-",SUMIF('Seine Ouest'!$B$62:$B$68,B63,'Seine Ouest'!$C$62:$C$68))</f>
        <v>-</v>
      </c>
      <c r="F63" s="30">
        <f>IF(SUMIF(Quadrans!$B$63:$B$64,B63,Quadrans!$C$63:$C$64)=0,"-",SUMIF(Quadrans!$B$63:$B$64,B63,Quadrans!$C$63:$C$64))</f>
        <v>2</v>
      </c>
      <c r="G63" s="30" t="s">
        <v>27</v>
      </c>
      <c r="H63" s="30" t="s">
        <v>27</v>
      </c>
      <c r="I63" s="30" t="s">
        <v>27</v>
      </c>
      <c r="J63" s="30" t="s">
        <v>27</v>
      </c>
      <c r="K63" s="30" t="s">
        <v>27</v>
      </c>
      <c r="L63" s="30" t="s">
        <v>27</v>
      </c>
      <c r="M63" s="30" t="s">
        <v>27</v>
      </c>
      <c r="N63" s="30" t="s">
        <v>27</v>
      </c>
      <c r="O63" s="31">
        <f>SUM(C63:N63)</f>
        <v>28</v>
      </c>
    </row>
    <row r="64" spans="1:16" ht="16.5" customHeight="1" x14ac:dyDescent="0.25">
      <c r="A64" s="5" t="s">
        <v>210</v>
      </c>
      <c r="B64" s="12" t="s">
        <v>226</v>
      </c>
      <c r="C64" s="30">
        <f>IF(SUMIF(MFTV!$B$99:$B$109,B64,MFTV!$C$99:$C$109)=0,"-",SUMIF(MFTV!$B$99:$B$109,B64,MFTV!$C$99:$C$109))</f>
        <v>3</v>
      </c>
      <c r="D64" s="30" t="str">
        <f>IF(SUMIF(Valin!$B$70:$B$74,B64,Valin!$C$70:$C$74)=0,"-",SUMIF(Valin!$B$70:$B$74,B64,Valin!$C$70:$C$74))</f>
        <v>-</v>
      </c>
      <c r="E64" s="30" t="str">
        <f>IF(SUMIF('Seine Ouest'!$B$62:$B$68,B64,'Seine Ouest'!$C$62:$C$68)=0,"-",SUMIF('Seine Ouest'!$B$62:$B$68,B64,'Seine Ouest'!$C$62:$C$68))</f>
        <v>-</v>
      </c>
      <c r="F64" s="30" t="str">
        <f>IF(SUMIF(Quadrans!$B$63:$B$64,B64,Quadrans!$C$63:$C$64)=0,"-",SUMIF(Quadrans!$B$63:$B$64,B64,Quadrans!$C$63:$C$64))</f>
        <v>-</v>
      </c>
      <c r="G64" s="30" t="s">
        <v>27</v>
      </c>
      <c r="H64" s="30" t="s">
        <v>27</v>
      </c>
      <c r="I64" s="30" t="s">
        <v>27</v>
      </c>
      <c r="J64" s="30" t="s">
        <v>27</v>
      </c>
      <c r="K64" s="30" t="s">
        <v>27</v>
      </c>
      <c r="L64" s="30" t="s">
        <v>27</v>
      </c>
      <c r="M64" s="30" t="s">
        <v>27</v>
      </c>
      <c r="N64" s="30" t="s">
        <v>27</v>
      </c>
      <c r="O64" s="31">
        <f>SUM(C64:N64)</f>
        <v>3</v>
      </c>
    </row>
    <row r="65" spans="1:15" ht="16.5" customHeight="1" x14ac:dyDescent="0.25">
      <c r="A65" s="5" t="s">
        <v>211</v>
      </c>
      <c r="B65" s="12" t="s">
        <v>227</v>
      </c>
      <c r="C65" s="30">
        <f>IF(SUMIF(MFTV!$B$99:$B$109,B65,MFTV!$C$99:$C$109)=0,"-",SUMIF(MFTV!$B$99:$B$109,B65,MFTV!$C$99:$C$109))</f>
        <v>2</v>
      </c>
      <c r="D65" s="30" t="str">
        <f>IF(SUMIF(Valin!$B$70:$B$74,B65,Valin!$C$70:$C$74)=0,"-",SUMIF(Valin!$B$70:$B$74,B65,Valin!$C$70:$C$74))</f>
        <v>-</v>
      </c>
      <c r="E65" s="30" t="str">
        <f>IF(SUMIF('Seine Ouest'!$B$62:$B$68,B65,'Seine Ouest'!$C$62:$C$68)=0,"-",SUMIF('Seine Ouest'!$B$62:$B$68,B65,'Seine Ouest'!$C$62:$C$68))</f>
        <v>-</v>
      </c>
      <c r="F65" s="30" t="str">
        <f>IF(SUMIF(Quadrans!$B$63:$B$64,B65,Quadrans!$C$63:$C$64)=0,"-",SUMIF(Quadrans!$B$63:$B$64,B65,Quadrans!$C$63:$C$64))</f>
        <v>-</v>
      </c>
      <c r="G65" s="30" t="s">
        <v>27</v>
      </c>
      <c r="H65" s="30" t="s">
        <v>27</v>
      </c>
      <c r="I65" s="30" t="s">
        <v>27</v>
      </c>
      <c r="J65" s="30" t="s">
        <v>27</v>
      </c>
      <c r="K65" s="30" t="s">
        <v>27</v>
      </c>
      <c r="L65" s="30" t="s">
        <v>27</v>
      </c>
      <c r="M65" s="30" t="s">
        <v>27</v>
      </c>
      <c r="N65" s="30" t="s">
        <v>27</v>
      </c>
      <c r="O65" s="31">
        <f>SUM(C65:N65)</f>
        <v>2</v>
      </c>
    </row>
    <row r="66" spans="1:15" ht="16.5" customHeight="1" x14ac:dyDescent="0.25">
      <c r="A66" s="5" t="s">
        <v>212</v>
      </c>
      <c r="B66" s="12" t="s">
        <v>228</v>
      </c>
      <c r="C66" s="30" t="str">
        <f>IF(SUMIF(MFTV!$B$99:$B$109,B66,MFTV!$C$99:$C$109)=0,"-",SUMIF(MFTV!$B$99:$B$109,B66,MFTV!$C$99:$C$109))</f>
        <v>-</v>
      </c>
      <c r="D66" s="30">
        <f>IF(SUMIF(Valin!$B$70:$B$74,B66,Valin!$C$70:$C$74)=0,"-",SUMIF(Valin!$B$70:$B$74,B66,Valin!$C$70:$C$74))</f>
        <v>3</v>
      </c>
      <c r="E66" s="30" t="str">
        <f>IF(SUMIF('Seine Ouest'!$B$62:$B$68,B66,'Seine Ouest'!$C$62:$C$68)=0,"-",SUMIF('Seine Ouest'!$B$62:$B$68,B66,'Seine Ouest'!$C$62:$C$68))</f>
        <v>-</v>
      </c>
      <c r="F66" s="30" t="str">
        <f>IF(SUMIF(Quadrans!$B$63:$B$64,B66,Quadrans!$C$63:$C$64)=0,"-",SUMIF(Quadrans!$B$63:$B$64,B66,Quadrans!$C$63:$C$64))</f>
        <v>-</v>
      </c>
      <c r="G66" s="30" t="s">
        <v>27</v>
      </c>
      <c r="H66" s="30" t="s">
        <v>27</v>
      </c>
      <c r="I66" s="30" t="s">
        <v>27</v>
      </c>
      <c r="J66" s="30" t="s">
        <v>27</v>
      </c>
      <c r="K66" s="30" t="s">
        <v>27</v>
      </c>
      <c r="L66" s="30" t="s">
        <v>27</v>
      </c>
      <c r="M66" s="30" t="s">
        <v>27</v>
      </c>
      <c r="N66" s="30" t="s">
        <v>27</v>
      </c>
      <c r="O66" s="31">
        <f>SUM(C66:N66)</f>
        <v>3</v>
      </c>
    </row>
    <row r="67" spans="1:15" ht="16.5" customHeight="1" x14ac:dyDescent="0.25">
      <c r="A67" s="5" t="s">
        <v>213</v>
      </c>
      <c r="B67" s="12" t="s">
        <v>229</v>
      </c>
      <c r="C67" s="30">
        <f>IF(SUMIF(MFTV!$B$99:$B$109,B67,MFTV!$C$99:$C$109)=0,"-",SUMIF(MFTV!$B$99:$B$109,B67,MFTV!$C$99:$C$109))</f>
        <v>32</v>
      </c>
      <c r="D67" s="30" t="str">
        <f>IF(SUMIF(Valin!$B$70:$B$74,B67,Valin!$C$70:$C$74)=0,"-",SUMIF(Valin!$B$70:$B$74,B67,Valin!$C$70:$C$74))</f>
        <v>-</v>
      </c>
      <c r="E67" s="30">
        <f>IF(SUMIF('Seine Ouest'!$B$62:$B$68,B67,'Seine Ouest'!$C$62:$C$68)=0,"-",SUMIF('Seine Ouest'!$B$62:$B$68,B67,'Seine Ouest'!$C$62:$C$68))</f>
        <v>36</v>
      </c>
      <c r="F67" s="30" t="str">
        <f>IF(SUMIF(Quadrans!$B$63:$B$64,B67,Quadrans!$C$63:$C$64)=0,"-",SUMIF(Quadrans!$B$63:$B$64,B67,Quadrans!$C$63:$C$64))</f>
        <v>-</v>
      </c>
      <c r="G67" s="30" t="s">
        <v>27</v>
      </c>
      <c r="H67" s="30" t="s">
        <v>27</v>
      </c>
      <c r="I67" s="30" t="s">
        <v>27</v>
      </c>
      <c r="J67" s="30" t="s">
        <v>27</v>
      </c>
      <c r="K67" s="30" t="s">
        <v>27</v>
      </c>
      <c r="L67" s="30" t="s">
        <v>27</v>
      </c>
      <c r="M67" s="30" t="s">
        <v>27</v>
      </c>
      <c r="N67" s="30" t="s">
        <v>27</v>
      </c>
      <c r="O67" s="31">
        <f>SUM(C67:N67)</f>
        <v>68</v>
      </c>
    </row>
    <row r="68" spans="1:15" ht="16.5" customHeight="1" x14ac:dyDescent="0.25">
      <c r="A68" s="5" t="s">
        <v>214</v>
      </c>
      <c r="B68" s="12" t="s">
        <v>230</v>
      </c>
      <c r="C68" s="30">
        <f>IF(SUMIF(MFTV!$B$99:$B$109,B68,MFTV!$C$99:$C$109)=0,"-",SUMIF(MFTV!$B$99:$B$109,B68,MFTV!$C$99:$C$109))</f>
        <v>14</v>
      </c>
      <c r="D68" s="30" t="str">
        <f>IF(SUMIF(Valin!$B$70:$B$74,B68,Valin!$C$70:$C$74)=0,"-",SUMIF(Valin!$B$70:$B$74,B68,Valin!$C$70:$C$74))</f>
        <v>-</v>
      </c>
      <c r="E68" s="30" t="str">
        <f>IF(SUMIF('Seine Ouest'!$B$62:$B$68,B68,'Seine Ouest'!$C$62:$C$68)=0,"-",SUMIF('Seine Ouest'!$B$62:$B$68,B68,'Seine Ouest'!$C$62:$C$68))</f>
        <v>-</v>
      </c>
      <c r="F68" s="30" t="str">
        <f>IF(SUMIF(Quadrans!$B$63:$B$64,B68,Quadrans!$C$63:$C$64)=0,"-",SUMIF(Quadrans!$B$63:$B$64,B68,Quadrans!$C$63:$C$64))</f>
        <v>-</v>
      </c>
      <c r="G68" s="30" t="s">
        <v>27</v>
      </c>
      <c r="H68" s="30" t="s">
        <v>27</v>
      </c>
      <c r="I68" s="30" t="s">
        <v>27</v>
      </c>
      <c r="J68" s="30" t="s">
        <v>27</v>
      </c>
      <c r="K68" s="30" t="s">
        <v>27</v>
      </c>
      <c r="L68" s="30" t="s">
        <v>27</v>
      </c>
      <c r="M68" s="30" t="s">
        <v>27</v>
      </c>
      <c r="N68" s="30" t="s">
        <v>27</v>
      </c>
      <c r="O68" s="31">
        <f>SUM(C68:N68)</f>
        <v>14</v>
      </c>
    </row>
    <row r="69" spans="1:15" ht="16.5" customHeight="1" x14ac:dyDescent="0.25">
      <c r="A69" s="5" t="s">
        <v>215</v>
      </c>
      <c r="B69" s="12" t="s">
        <v>231</v>
      </c>
      <c r="C69" s="30" t="str">
        <f>IF(SUMIF(MFTV!$B$99:$B$109,B69,MFTV!$C$99:$C$109)=0,"-",SUMIF(MFTV!$B$99:$B$109,B69,MFTV!$C$99:$C$109))</f>
        <v>-</v>
      </c>
      <c r="D69" s="30" t="str">
        <f>IF(SUMIF(Valin!$B$70:$B$74,B69,Valin!$C$70:$C$74)=0,"-",SUMIF(Valin!$B$70:$B$74,B69,Valin!$C$70:$C$74))</f>
        <v>-</v>
      </c>
      <c r="E69" s="30">
        <f>IF(SUMIF('Seine Ouest'!$B$62:$B$68,B69,'Seine Ouest'!$C$62:$C$68)=0,"-",SUMIF('Seine Ouest'!$B$62:$B$68,B69,'Seine Ouest'!$C$62:$C$68))</f>
        <v>6</v>
      </c>
      <c r="F69" s="30" t="str">
        <f>IF(SUMIF(Quadrans!$B$63:$B$64,B69,Quadrans!$C$63:$C$64)=0,"-",SUMIF(Quadrans!$B$63:$B$64,B69,Quadrans!$C$63:$C$64))</f>
        <v>-</v>
      </c>
      <c r="G69" s="30" t="s">
        <v>27</v>
      </c>
      <c r="H69" s="30" t="s">
        <v>27</v>
      </c>
      <c r="I69" s="30" t="s">
        <v>27</v>
      </c>
      <c r="J69" s="30" t="s">
        <v>27</v>
      </c>
      <c r="K69" s="30" t="s">
        <v>27</v>
      </c>
      <c r="L69" s="30" t="s">
        <v>27</v>
      </c>
      <c r="M69" s="30" t="s">
        <v>27</v>
      </c>
      <c r="N69" s="30" t="s">
        <v>27</v>
      </c>
      <c r="O69" s="31">
        <f>SUM(C69:N69)</f>
        <v>6</v>
      </c>
    </row>
    <row r="70" spans="1:15" ht="16.5" customHeight="1" x14ac:dyDescent="0.25">
      <c r="A70" s="5" t="s">
        <v>216</v>
      </c>
      <c r="B70" s="12" t="s">
        <v>232</v>
      </c>
      <c r="C70" s="30" t="str">
        <f>IF(SUMIF(MFTV!$B$99:$B$109,B70,MFTV!$C$99:$C$109)=0,"-",SUMIF(MFTV!$B$99:$B$109,B70,MFTV!$C$99:$C$109))</f>
        <v>-</v>
      </c>
      <c r="D70" s="30" t="str">
        <f>IF(SUMIF(Valin!$B$70:$B$74,B70,Valin!$C$70:$C$74)=0,"-",SUMIF(Valin!$B$70:$B$74,B70,Valin!$C$70:$C$74))</f>
        <v>-</v>
      </c>
      <c r="E70" s="30">
        <f>IF(SUMIF('Seine Ouest'!$B$62:$B$68,B70,'Seine Ouest'!$C$62:$C$68)=0,"-",SUMIF('Seine Ouest'!$B$62:$B$68,B70,'Seine Ouest'!$C$62:$C$68))</f>
        <v>14</v>
      </c>
      <c r="F70" s="30" t="str">
        <f>IF(SUMIF(Quadrans!$B$63:$B$64,B70,Quadrans!$C$63:$C$64)=0,"-",SUMIF(Quadrans!$B$63:$B$64,B70,Quadrans!$C$63:$C$64))</f>
        <v>-</v>
      </c>
      <c r="G70" s="30" t="s">
        <v>27</v>
      </c>
      <c r="H70" s="30" t="s">
        <v>27</v>
      </c>
      <c r="I70" s="30" t="s">
        <v>27</v>
      </c>
      <c r="J70" s="30" t="s">
        <v>27</v>
      </c>
      <c r="K70" s="30" t="s">
        <v>27</v>
      </c>
      <c r="L70" s="30" t="s">
        <v>27</v>
      </c>
      <c r="M70" s="30" t="s">
        <v>27</v>
      </c>
      <c r="N70" s="30" t="s">
        <v>27</v>
      </c>
      <c r="O70" s="31">
        <f>SUM(C70:N70)</f>
        <v>14</v>
      </c>
    </row>
    <row r="71" spans="1:15" ht="16.5" customHeight="1" x14ac:dyDescent="0.25">
      <c r="A71" s="5" t="s">
        <v>217</v>
      </c>
      <c r="B71" s="12" t="s">
        <v>233</v>
      </c>
      <c r="C71" s="30" t="str">
        <f>IF(SUMIF(MFTV!$B$99:$B$109,B71,MFTV!$C$99:$C$109)=0,"-",SUMIF(MFTV!$B$99:$B$109,B71,MFTV!$C$99:$C$109))</f>
        <v>-</v>
      </c>
      <c r="D71" s="30" t="str">
        <f>IF(SUMIF(Valin!$B$70:$B$74,B71,Valin!$C$70:$C$74)=0,"-",SUMIF(Valin!$B$70:$B$74,B71,Valin!$C$70:$C$74))</f>
        <v>-</v>
      </c>
      <c r="E71" s="30">
        <f>IF(SUMIF('Seine Ouest'!$B$62:$B$68,B71,'Seine Ouest'!$C$62:$C$68)=0,"-",SUMIF('Seine Ouest'!$B$62:$B$68,B71,'Seine Ouest'!$C$62:$C$68))</f>
        <v>2</v>
      </c>
      <c r="F71" s="30" t="str">
        <f>IF(SUMIF(Quadrans!$B$63:$B$64,B71,Quadrans!$C$63:$C$64)=0,"-",SUMIF(Quadrans!$B$63:$B$64,B71,Quadrans!$C$63:$C$64))</f>
        <v>-</v>
      </c>
      <c r="G71" s="30" t="s">
        <v>27</v>
      </c>
      <c r="H71" s="30" t="s">
        <v>27</v>
      </c>
      <c r="I71" s="30" t="s">
        <v>27</v>
      </c>
      <c r="J71" s="30" t="s">
        <v>27</v>
      </c>
      <c r="K71" s="30" t="s">
        <v>27</v>
      </c>
      <c r="L71" s="30" t="s">
        <v>27</v>
      </c>
      <c r="M71" s="30" t="s">
        <v>27</v>
      </c>
      <c r="N71" s="30" t="s">
        <v>27</v>
      </c>
      <c r="O71" s="31">
        <f>SUM(C71:N71)</f>
        <v>2</v>
      </c>
    </row>
    <row r="72" spans="1:15" ht="16.5" customHeight="1" x14ac:dyDescent="0.25">
      <c r="A72" s="5" t="s">
        <v>218</v>
      </c>
      <c r="B72" s="12" t="s">
        <v>234</v>
      </c>
      <c r="C72" s="30" t="str">
        <f>IF(SUMIF(MFTV!$B$99:$B$109,B72,MFTV!$C$99:$C$109)=0,"-",SUMIF(MFTV!$B$99:$B$109,B72,MFTV!$C$99:$C$109))</f>
        <v>-</v>
      </c>
      <c r="D72" s="30" t="str">
        <f>IF(SUMIF(Valin!$B$70:$B$74,B72,Valin!$C$70:$C$74)=0,"-",SUMIF(Valin!$B$70:$B$74,B72,Valin!$C$70:$C$74))</f>
        <v>-</v>
      </c>
      <c r="E72" s="30">
        <f>IF(SUMIF('Seine Ouest'!$B$62:$B$68,B72,'Seine Ouest'!$C$62:$C$68)=0,"-",SUMIF('Seine Ouest'!$B$62:$B$68,B72,'Seine Ouest'!$C$62:$C$68))</f>
        <v>1</v>
      </c>
      <c r="F72" s="30" t="str">
        <f>IF(SUMIF(Quadrans!$B$63:$B$64,B72,Quadrans!$C$63:$C$64)=0,"-",SUMIF(Quadrans!$B$63:$B$64,B72,Quadrans!$C$63:$C$64))</f>
        <v>-</v>
      </c>
      <c r="G72" s="30" t="s">
        <v>27</v>
      </c>
      <c r="H72" s="30" t="s">
        <v>27</v>
      </c>
      <c r="I72" s="30" t="s">
        <v>27</v>
      </c>
      <c r="J72" s="30" t="s">
        <v>27</v>
      </c>
      <c r="K72" s="30" t="s">
        <v>27</v>
      </c>
      <c r="L72" s="30" t="s">
        <v>27</v>
      </c>
      <c r="M72" s="30" t="s">
        <v>27</v>
      </c>
      <c r="N72" s="30" t="s">
        <v>27</v>
      </c>
      <c r="O72" s="31">
        <f>SUM(C72:N72)</f>
        <v>1</v>
      </c>
    </row>
    <row r="73" spans="1:15" ht="16.5" customHeight="1" x14ac:dyDescent="0.25">
      <c r="A73" s="5" t="s">
        <v>41</v>
      </c>
      <c r="B73" s="12"/>
      <c r="C73" s="11">
        <f>MFTV!C110+MFTV!C111+MFTV!C112</f>
        <v>702</v>
      </c>
      <c r="D73" s="11">
        <f>Valin!C76</f>
        <v>1000</v>
      </c>
      <c r="E73" s="11">
        <f>'Seine Ouest'!C69</f>
        <v>130</v>
      </c>
      <c r="F73" s="11">
        <f>Quadrans!C66+Quadrans!C65</f>
        <v>1104</v>
      </c>
      <c r="G73" s="11" t="s">
        <v>27</v>
      </c>
      <c r="H73" s="11" t="s">
        <v>27</v>
      </c>
      <c r="I73" s="11" t="s">
        <v>27</v>
      </c>
      <c r="J73" s="11" t="s">
        <v>27</v>
      </c>
      <c r="K73" s="11" t="s">
        <v>27</v>
      </c>
      <c r="L73" s="11" t="s">
        <v>27</v>
      </c>
      <c r="M73" s="11" t="s">
        <v>27</v>
      </c>
      <c r="N73" s="11" t="s">
        <v>27</v>
      </c>
      <c r="O73" s="7">
        <f>SUM(C73:N73)</f>
        <v>2936</v>
      </c>
    </row>
  </sheetData>
  <sheetProtection algorithmName="SHA-512" hashValue="0ndrCQBt/xBxIjkxWiQpC59cynncKkPxN32nW2cZwWprYDH3XFbJUZZmMbCCy1TrFrQsgHq3nweasRljdvF5Mg==" saltValue="vq50gW3QsK41xkPeHimReA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B2E51-8FF5-4A2C-9E1A-8F85794CDB82}">
  <dimension ref="A1:I76"/>
  <sheetViews>
    <sheetView topLeftCell="A67" workbookViewId="0">
      <selection activeCell="B72" sqref="B72"/>
    </sheetView>
  </sheetViews>
  <sheetFormatPr baseColWidth="10" defaultRowHeight="13.5" x14ac:dyDescent="0.25"/>
  <cols>
    <col min="1" max="1" width="32.140625" style="1" customWidth="1"/>
    <col min="2" max="16384" width="11.42578125" style="2"/>
  </cols>
  <sheetData>
    <row r="1" spans="1:9" x14ac:dyDescent="0.25">
      <c r="A1" s="3" t="s">
        <v>129</v>
      </c>
    </row>
    <row r="3" spans="1:9" x14ac:dyDescent="0.25">
      <c r="A3" s="9" t="s">
        <v>130</v>
      </c>
      <c r="B3" s="22"/>
    </row>
    <row r="4" spans="1:9" x14ac:dyDescent="0.25">
      <c r="A4" s="3"/>
    </row>
    <row r="5" spans="1:9" x14ac:dyDescent="0.25">
      <c r="A5" s="9" t="s">
        <v>36</v>
      </c>
      <c r="B5" s="9"/>
      <c r="C5" s="9"/>
      <c r="D5" s="9"/>
      <c r="E5" s="9"/>
      <c r="F5" s="9"/>
      <c r="G5" s="9"/>
      <c r="H5" s="9"/>
      <c r="I5" s="9"/>
    </row>
    <row r="6" spans="1:9" s="4" customFormat="1" ht="31.5" customHeight="1" x14ac:dyDescent="0.25">
      <c r="A6" s="13" t="s">
        <v>0</v>
      </c>
      <c r="B6" s="13" t="s">
        <v>1</v>
      </c>
      <c r="C6" s="13" t="s">
        <v>2</v>
      </c>
      <c r="D6" s="13" t="s">
        <v>37</v>
      </c>
      <c r="E6" s="14" t="s">
        <v>72</v>
      </c>
      <c r="F6" s="14" t="s">
        <v>87</v>
      </c>
      <c r="G6" s="13" t="s">
        <v>74</v>
      </c>
      <c r="H6" s="14" t="s">
        <v>89</v>
      </c>
      <c r="I6" s="13" t="s">
        <v>10</v>
      </c>
    </row>
    <row r="7" spans="1:9" ht="16.5" customHeight="1" x14ac:dyDescent="0.25">
      <c r="A7" s="5" t="s">
        <v>73</v>
      </c>
      <c r="B7" s="11" t="s">
        <v>27</v>
      </c>
      <c r="C7" s="11" t="s">
        <v>27</v>
      </c>
      <c r="D7" s="11" t="s">
        <v>27</v>
      </c>
      <c r="E7" s="11">
        <v>186</v>
      </c>
      <c r="F7" s="11" t="s">
        <v>27</v>
      </c>
      <c r="G7" s="11" t="s">
        <v>27</v>
      </c>
      <c r="H7" s="11" t="s">
        <v>27</v>
      </c>
      <c r="I7" s="7">
        <f t="shared" ref="I7:I27" si="0">SUM(B7:H7)</f>
        <v>186</v>
      </c>
    </row>
    <row r="8" spans="1:9" ht="16.5" customHeight="1" x14ac:dyDescent="0.25">
      <c r="A8" s="5" t="s">
        <v>33</v>
      </c>
      <c r="B8" s="11" t="s">
        <v>27</v>
      </c>
      <c r="C8" s="11">
        <v>15</v>
      </c>
      <c r="D8" s="11" t="s">
        <v>27</v>
      </c>
      <c r="E8" s="11">
        <v>11</v>
      </c>
      <c r="F8" s="11" t="s">
        <v>27</v>
      </c>
      <c r="G8" s="11" t="s">
        <v>27</v>
      </c>
      <c r="H8" s="11" t="s">
        <v>27</v>
      </c>
      <c r="I8" s="7">
        <f t="shared" si="0"/>
        <v>26</v>
      </c>
    </row>
    <row r="9" spans="1:9" ht="16.5" customHeight="1" x14ac:dyDescent="0.25">
      <c r="A9" s="5" t="s">
        <v>77</v>
      </c>
      <c r="B9" s="11">
        <v>324</v>
      </c>
      <c r="C9" s="11" t="s">
        <v>27</v>
      </c>
      <c r="D9" s="11" t="s">
        <v>27</v>
      </c>
      <c r="E9" s="11" t="s">
        <v>27</v>
      </c>
      <c r="F9" s="11" t="s">
        <v>27</v>
      </c>
      <c r="G9" s="11" t="s">
        <v>27</v>
      </c>
      <c r="H9" s="11">
        <v>13</v>
      </c>
      <c r="I9" s="7">
        <f t="shared" si="0"/>
        <v>337</v>
      </c>
    </row>
    <row r="10" spans="1:9" ht="16.5" customHeight="1" x14ac:dyDescent="0.25">
      <c r="A10" s="5" t="s">
        <v>78</v>
      </c>
      <c r="B10" s="11" t="s">
        <v>27</v>
      </c>
      <c r="C10" s="11" t="s">
        <v>27</v>
      </c>
      <c r="D10" s="11" t="s">
        <v>27</v>
      </c>
      <c r="E10" s="11" t="s">
        <v>27</v>
      </c>
      <c r="F10" s="11" t="s">
        <v>27</v>
      </c>
      <c r="G10" s="11">
        <v>18</v>
      </c>
      <c r="H10" s="11" t="s">
        <v>27</v>
      </c>
      <c r="I10" s="7">
        <f t="shared" si="0"/>
        <v>18</v>
      </c>
    </row>
    <row r="11" spans="1:9" ht="16.5" customHeight="1" x14ac:dyDescent="0.25">
      <c r="A11" s="5" t="s">
        <v>79</v>
      </c>
      <c r="B11" s="11" t="s">
        <v>27</v>
      </c>
      <c r="C11" s="11" t="s">
        <v>27</v>
      </c>
      <c r="D11" s="11">
        <v>1748</v>
      </c>
      <c r="E11" s="11" t="s">
        <v>27</v>
      </c>
      <c r="F11" s="11" t="s">
        <v>27</v>
      </c>
      <c r="G11" s="11">
        <v>65</v>
      </c>
      <c r="H11" s="11" t="s">
        <v>27</v>
      </c>
      <c r="I11" s="7">
        <f t="shared" si="0"/>
        <v>1813</v>
      </c>
    </row>
    <row r="12" spans="1:9" ht="16.5" customHeight="1" x14ac:dyDescent="0.25">
      <c r="A12" s="5" t="s">
        <v>4</v>
      </c>
      <c r="B12" s="11" t="s">
        <v>27</v>
      </c>
      <c r="C12" s="11" t="s">
        <v>27</v>
      </c>
      <c r="D12" s="11">
        <v>389</v>
      </c>
      <c r="E12" s="11" t="s">
        <v>27</v>
      </c>
      <c r="F12" s="11" t="s">
        <v>27</v>
      </c>
      <c r="G12" s="11" t="s">
        <v>27</v>
      </c>
      <c r="H12" s="11" t="s">
        <v>27</v>
      </c>
      <c r="I12" s="7">
        <f t="shared" si="0"/>
        <v>389</v>
      </c>
    </row>
    <row r="13" spans="1:9" ht="16.5" customHeight="1" x14ac:dyDescent="0.25">
      <c r="A13" s="5" t="s">
        <v>196</v>
      </c>
      <c r="B13" s="11" t="s">
        <v>27</v>
      </c>
      <c r="C13" s="11" t="s">
        <v>27</v>
      </c>
      <c r="D13" s="11">
        <v>2926</v>
      </c>
      <c r="E13" s="11" t="s">
        <v>27</v>
      </c>
      <c r="F13" s="11" t="s">
        <v>27</v>
      </c>
      <c r="G13" s="11" t="s">
        <v>27</v>
      </c>
      <c r="H13" s="11" t="s">
        <v>27</v>
      </c>
      <c r="I13" s="7">
        <f t="shared" si="0"/>
        <v>2926</v>
      </c>
    </row>
    <row r="14" spans="1:9" ht="16.5" customHeight="1" x14ac:dyDescent="0.25">
      <c r="A14" s="5" t="s">
        <v>5</v>
      </c>
      <c r="B14" s="11" t="s">
        <v>27</v>
      </c>
      <c r="C14" s="11" t="s">
        <v>27</v>
      </c>
      <c r="D14" s="11">
        <v>310</v>
      </c>
      <c r="E14" s="11" t="s">
        <v>27</v>
      </c>
      <c r="F14" s="11" t="s">
        <v>27</v>
      </c>
      <c r="G14" s="11" t="s">
        <v>27</v>
      </c>
      <c r="H14" s="11" t="s">
        <v>27</v>
      </c>
      <c r="I14" s="7">
        <f t="shared" si="0"/>
        <v>310</v>
      </c>
    </row>
    <row r="15" spans="1:9" ht="16.5" customHeight="1" x14ac:dyDescent="0.25">
      <c r="A15" s="5" t="s">
        <v>35</v>
      </c>
      <c r="B15" s="11" t="s">
        <v>27</v>
      </c>
      <c r="C15" s="11" t="s">
        <v>27</v>
      </c>
      <c r="D15" s="11">
        <v>25</v>
      </c>
      <c r="E15" s="11" t="s">
        <v>27</v>
      </c>
      <c r="F15" s="11" t="s">
        <v>27</v>
      </c>
      <c r="G15" s="11" t="s">
        <v>27</v>
      </c>
      <c r="H15" s="11" t="s">
        <v>27</v>
      </c>
      <c r="I15" s="7">
        <f t="shared" si="0"/>
        <v>25</v>
      </c>
    </row>
    <row r="16" spans="1:9" ht="16.5" customHeight="1" x14ac:dyDescent="0.25">
      <c r="A16" s="5" t="s">
        <v>101</v>
      </c>
      <c r="B16" s="11">
        <v>15</v>
      </c>
      <c r="C16" s="11" t="s">
        <v>27</v>
      </c>
      <c r="D16" s="11" t="s">
        <v>27</v>
      </c>
      <c r="E16" s="11" t="s">
        <v>27</v>
      </c>
      <c r="F16" s="11" t="s">
        <v>27</v>
      </c>
      <c r="G16" s="11" t="s">
        <v>27</v>
      </c>
      <c r="H16" s="11" t="s">
        <v>27</v>
      </c>
      <c r="I16" s="7">
        <f t="shared" si="0"/>
        <v>15</v>
      </c>
    </row>
    <row r="17" spans="1:9" ht="16.5" customHeight="1" x14ac:dyDescent="0.25">
      <c r="A17" s="5" t="s">
        <v>104</v>
      </c>
      <c r="B17" s="11" t="s">
        <v>27</v>
      </c>
      <c r="C17" s="11" t="s">
        <v>27</v>
      </c>
      <c r="D17" s="11">
        <v>10</v>
      </c>
      <c r="E17" s="11" t="s">
        <v>27</v>
      </c>
      <c r="F17" s="11" t="s">
        <v>27</v>
      </c>
      <c r="G17" s="11" t="s">
        <v>27</v>
      </c>
      <c r="H17" s="11" t="s">
        <v>27</v>
      </c>
      <c r="I17" s="7">
        <f t="shared" si="0"/>
        <v>10</v>
      </c>
    </row>
    <row r="18" spans="1:9" ht="16.5" customHeight="1" x14ac:dyDescent="0.25">
      <c r="A18" s="5" t="s">
        <v>102</v>
      </c>
      <c r="B18" s="11" t="s">
        <v>27</v>
      </c>
      <c r="C18" s="11" t="s">
        <v>27</v>
      </c>
      <c r="D18" s="11" t="s">
        <v>27</v>
      </c>
      <c r="E18" s="11" t="s">
        <v>27</v>
      </c>
      <c r="F18" s="11">
        <v>60</v>
      </c>
      <c r="G18" s="11" t="s">
        <v>27</v>
      </c>
      <c r="H18" s="11" t="s">
        <v>27</v>
      </c>
      <c r="I18" s="7">
        <f t="shared" si="0"/>
        <v>60</v>
      </c>
    </row>
    <row r="19" spans="1:9" ht="16.5" customHeight="1" x14ac:dyDescent="0.25">
      <c r="A19" s="5" t="s">
        <v>131</v>
      </c>
      <c r="B19" s="11" t="s">
        <v>27</v>
      </c>
      <c r="C19" s="11" t="s">
        <v>27</v>
      </c>
      <c r="D19" s="11">
        <v>184</v>
      </c>
      <c r="E19" s="11" t="s">
        <v>27</v>
      </c>
      <c r="F19" s="11" t="s">
        <v>27</v>
      </c>
      <c r="G19" s="11">
        <v>183</v>
      </c>
      <c r="H19" s="11" t="s">
        <v>27</v>
      </c>
      <c r="I19" s="7">
        <f t="shared" si="0"/>
        <v>367</v>
      </c>
    </row>
    <row r="20" spans="1:9" ht="16.5" customHeight="1" x14ac:dyDescent="0.25">
      <c r="A20" s="5" t="s">
        <v>7</v>
      </c>
      <c r="B20" s="11" t="s">
        <v>27</v>
      </c>
      <c r="C20" s="11">
        <v>305</v>
      </c>
      <c r="D20" s="11" t="s">
        <v>27</v>
      </c>
      <c r="E20" s="11">
        <v>4</v>
      </c>
      <c r="F20" s="11" t="s">
        <v>27</v>
      </c>
      <c r="G20" s="11" t="s">
        <v>27</v>
      </c>
      <c r="H20" s="11" t="s">
        <v>27</v>
      </c>
      <c r="I20" s="7">
        <f t="shared" si="0"/>
        <v>309</v>
      </c>
    </row>
    <row r="21" spans="1:9" ht="16.5" customHeight="1" x14ac:dyDescent="0.25">
      <c r="A21" s="5" t="s">
        <v>75</v>
      </c>
      <c r="B21" s="11">
        <v>10</v>
      </c>
      <c r="C21" s="11" t="s">
        <v>27</v>
      </c>
      <c r="D21" s="11">
        <v>102</v>
      </c>
      <c r="E21" s="11" t="s">
        <v>27</v>
      </c>
      <c r="F21" s="11" t="s">
        <v>27</v>
      </c>
      <c r="G21" s="11" t="s">
        <v>27</v>
      </c>
      <c r="H21" s="11" t="s">
        <v>27</v>
      </c>
      <c r="I21" s="7">
        <f t="shared" si="0"/>
        <v>112</v>
      </c>
    </row>
    <row r="22" spans="1:9" ht="16.5" customHeight="1" x14ac:dyDescent="0.25">
      <c r="A22" s="5" t="s">
        <v>132</v>
      </c>
      <c r="B22" s="11" t="s">
        <v>27</v>
      </c>
      <c r="C22" s="11">
        <v>20</v>
      </c>
      <c r="D22" s="11" t="s">
        <v>27</v>
      </c>
      <c r="E22" s="11" t="s">
        <v>27</v>
      </c>
      <c r="F22" s="11" t="s">
        <v>27</v>
      </c>
      <c r="G22" s="11" t="s">
        <v>27</v>
      </c>
      <c r="H22" s="11" t="s">
        <v>27</v>
      </c>
      <c r="I22" s="7">
        <f t="shared" si="0"/>
        <v>20</v>
      </c>
    </row>
    <row r="23" spans="1:9" ht="16.5" customHeight="1" x14ac:dyDescent="0.25">
      <c r="A23" s="5" t="s">
        <v>116</v>
      </c>
      <c r="B23" s="11" t="s">
        <v>27</v>
      </c>
      <c r="C23" s="11" t="s">
        <v>27</v>
      </c>
      <c r="D23" s="11" t="s">
        <v>27</v>
      </c>
      <c r="E23" s="11" t="s">
        <v>27</v>
      </c>
      <c r="F23" s="11" t="s">
        <v>27</v>
      </c>
      <c r="G23" s="11">
        <v>47</v>
      </c>
      <c r="H23" s="11" t="s">
        <v>27</v>
      </c>
      <c r="I23" s="7">
        <f t="shared" si="0"/>
        <v>47</v>
      </c>
    </row>
    <row r="24" spans="1:9" ht="16.5" customHeight="1" x14ac:dyDescent="0.25">
      <c r="A24" s="5" t="s">
        <v>9</v>
      </c>
      <c r="B24" s="11" t="s">
        <v>27</v>
      </c>
      <c r="C24" s="11" t="s">
        <v>27</v>
      </c>
      <c r="D24" s="11">
        <v>100</v>
      </c>
      <c r="E24" s="11" t="s">
        <v>27</v>
      </c>
      <c r="F24" s="11" t="s">
        <v>27</v>
      </c>
      <c r="G24" s="11">
        <v>59</v>
      </c>
      <c r="H24" s="11" t="s">
        <v>27</v>
      </c>
      <c r="I24" s="7">
        <f t="shared" si="0"/>
        <v>159</v>
      </c>
    </row>
    <row r="25" spans="1:9" ht="16.5" customHeight="1" x14ac:dyDescent="0.25">
      <c r="A25" s="5" t="s">
        <v>133</v>
      </c>
      <c r="B25" s="11" t="s">
        <v>27</v>
      </c>
      <c r="C25" s="11" t="s">
        <v>27</v>
      </c>
      <c r="D25" s="11">
        <v>157</v>
      </c>
      <c r="E25" s="11" t="s">
        <v>27</v>
      </c>
      <c r="F25" s="11" t="s">
        <v>27</v>
      </c>
      <c r="G25" s="11" t="s">
        <v>27</v>
      </c>
      <c r="H25" s="11" t="s">
        <v>27</v>
      </c>
      <c r="I25" s="7">
        <f t="shared" si="0"/>
        <v>157</v>
      </c>
    </row>
    <row r="26" spans="1:9" ht="16.5" customHeight="1" x14ac:dyDescent="0.25">
      <c r="A26" s="5" t="s">
        <v>8</v>
      </c>
      <c r="B26" s="11">
        <v>409</v>
      </c>
      <c r="C26" s="11" t="s">
        <v>27</v>
      </c>
      <c r="D26" s="11">
        <v>55</v>
      </c>
      <c r="E26" s="11" t="s">
        <v>27</v>
      </c>
      <c r="F26" s="11">
        <v>174</v>
      </c>
      <c r="G26" s="11">
        <v>20</v>
      </c>
      <c r="H26" s="11" t="s">
        <v>27</v>
      </c>
      <c r="I26" s="7">
        <f t="shared" si="0"/>
        <v>658</v>
      </c>
    </row>
    <row r="27" spans="1:9" ht="16.5" customHeight="1" x14ac:dyDescent="0.25">
      <c r="A27" s="5" t="s">
        <v>80</v>
      </c>
      <c r="B27" s="11" t="s">
        <v>27</v>
      </c>
      <c r="C27" s="11" t="s">
        <v>27</v>
      </c>
      <c r="D27" s="11" t="s">
        <v>27</v>
      </c>
      <c r="E27" s="11" t="s">
        <v>27</v>
      </c>
      <c r="F27" s="11" t="s">
        <v>27</v>
      </c>
      <c r="G27" s="11">
        <v>3404</v>
      </c>
      <c r="H27" s="11" t="s">
        <v>27</v>
      </c>
      <c r="I27" s="7">
        <f t="shared" si="0"/>
        <v>3404</v>
      </c>
    </row>
    <row r="28" spans="1:9" ht="28.5" customHeight="1" x14ac:dyDescent="0.25">
      <c r="A28" s="8" t="s">
        <v>11</v>
      </c>
      <c r="B28" s="7">
        <f t="shared" ref="B28:I28" si="1">SUM(B7:B27)</f>
        <v>758</v>
      </c>
      <c r="C28" s="7">
        <f t="shared" si="1"/>
        <v>340</v>
      </c>
      <c r="D28" s="7">
        <f t="shared" si="1"/>
        <v>6006</v>
      </c>
      <c r="E28" s="7">
        <f t="shared" si="1"/>
        <v>201</v>
      </c>
      <c r="F28" s="7">
        <f t="shared" si="1"/>
        <v>234</v>
      </c>
      <c r="G28" s="7">
        <f t="shared" si="1"/>
        <v>3796</v>
      </c>
      <c r="H28" s="7">
        <f t="shared" si="1"/>
        <v>13</v>
      </c>
      <c r="I28" s="7">
        <f t="shared" si="1"/>
        <v>11348</v>
      </c>
    </row>
    <row r="29" spans="1:9" x14ac:dyDescent="0.25">
      <c r="A29" s="3"/>
      <c r="B29" s="10"/>
      <c r="C29" s="10"/>
      <c r="D29" s="10"/>
      <c r="E29" s="10"/>
      <c r="F29" s="10"/>
      <c r="G29" s="10"/>
      <c r="H29" s="10"/>
      <c r="I29" s="10"/>
    </row>
    <row r="30" spans="1:9" x14ac:dyDescent="0.25">
      <c r="A30" s="3"/>
      <c r="B30" s="10"/>
      <c r="C30" s="10"/>
      <c r="D30" s="10"/>
      <c r="E30" s="10"/>
      <c r="F30" s="10"/>
      <c r="G30" s="10"/>
      <c r="H30" s="10"/>
      <c r="I30" s="10"/>
    </row>
    <row r="31" spans="1:9" x14ac:dyDescent="0.25">
      <c r="A31" s="9" t="s">
        <v>18</v>
      </c>
      <c r="B31" s="9"/>
    </row>
    <row r="32" spans="1:9" ht="49.5" customHeight="1" x14ac:dyDescent="0.25">
      <c r="A32" s="13" t="s">
        <v>15</v>
      </c>
      <c r="B32" s="14" t="s">
        <v>16</v>
      </c>
    </row>
    <row r="33" spans="1:2" ht="16.5" customHeight="1" x14ac:dyDescent="0.25">
      <c r="A33" s="5" t="s">
        <v>119</v>
      </c>
      <c r="B33" s="6">
        <v>3669</v>
      </c>
    </row>
    <row r="34" spans="1:2" ht="16.5" customHeight="1" x14ac:dyDescent="0.25">
      <c r="A34" s="5" t="s">
        <v>118</v>
      </c>
      <c r="B34" s="6">
        <v>3918</v>
      </c>
    </row>
    <row r="35" spans="1:2" ht="28.5" customHeight="1" x14ac:dyDescent="0.25">
      <c r="A35" s="8" t="s">
        <v>17</v>
      </c>
      <c r="B35" s="7">
        <f>SUM(B33:B34)</f>
        <v>7587</v>
      </c>
    </row>
    <row r="36" spans="1:2" x14ac:dyDescent="0.25">
      <c r="A36" s="3"/>
      <c r="B36" s="10"/>
    </row>
    <row r="38" spans="1:2" s="4" customFormat="1" x14ac:dyDescent="0.25">
      <c r="A38" s="3" t="s">
        <v>19</v>
      </c>
    </row>
    <row r="39" spans="1:2" ht="31.5" customHeight="1" x14ac:dyDescent="0.25">
      <c r="A39" s="13" t="s">
        <v>39</v>
      </c>
      <c r="B39" s="13" t="s">
        <v>20</v>
      </c>
    </row>
    <row r="40" spans="1:2" ht="16.5" customHeight="1" x14ac:dyDescent="0.25">
      <c r="A40" s="5" t="s">
        <v>21</v>
      </c>
      <c r="B40" s="12">
        <v>64</v>
      </c>
    </row>
    <row r="41" spans="1:2" ht="16.5" customHeight="1" x14ac:dyDescent="0.25">
      <c r="A41" s="5" t="s">
        <v>22</v>
      </c>
      <c r="B41" s="12">
        <v>40</v>
      </c>
    </row>
    <row r="42" spans="1:2" ht="16.5" customHeight="1" x14ac:dyDescent="0.25">
      <c r="A42" s="5" t="s">
        <v>23</v>
      </c>
      <c r="B42" s="12">
        <v>48</v>
      </c>
    </row>
    <row r="43" spans="1:2" ht="16.5" customHeight="1" x14ac:dyDescent="0.25">
      <c r="A43" s="5" t="s">
        <v>24</v>
      </c>
      <c r="B43" s="12">
        <v>31</v>
      </c>
    </row>
    <row r="44" spans="1:2" ht="16.5" customHeight="1" x14ac:dyDescent="0.25">
      <c r="A44" s="5" t="s">
        <v>134</v>
      </c>
      <c r="B44" s="12">
        <v>40</v>
      </c>
    </row>
    <row r="45" spans="1:2" ht="16.5" customHeight="1" x14ac:dyDescent="0.25">
      <c r="A45" s="5" t="s">
        <v>25</v>
      </c>
      <c r="B45" s="12">
        <v>64</v>
      </c>
    </row>
    <row r="46" spans="1:2" ht="16.5" customHeight="1" x14ac:dyDescent="0.25">
      <c r="A46" s="5" t="s">
        <v>38</v>
      </c>
      <c r="B46" s="12">
        <v>38</v>
      </c>
    </row>
    <row r="47" spans="1:2" ht="16.5" customHeight="1" x14ac:dyDescent="0.25">
      <c r="A47" s="5" t="s">
        <v>135</v>
      </c>
      <c r="B47" s="12">
        <v>1</v>
      </c>
    </row>
    <row r="48" spans="1:2" x14ac:dyDescent="0.25">
      <c r="A48" s="3" t="s">
        <v>163</v>
      </c>
    </row>
    <row r="49" spans="1:9" x14ac:dyDescent="0.25">
      <c r="A49" s="3"/>
    </row>
    <row r="51" spans="1:9" x14ac:dyDescent="0.25">
      <c r="A51" s="3" t="s">
        <v>28</v>
      </c>
    </row>
    <row r="52" spans="1:9" ht="31.5" customHeight="1" x14ac:dyDescent="0.25">
      <c r="A52" s="13" t="s">
        <v>29</v>
      </c>
      <c r="B52" s="13" t="s">
        <v>20</v>
      </c>
    </row>
    <row r="53" spans="1:9" ht="123" customHeight="1" x14ac:dyDescent="0.25">
      <c r="A53" s="15"/>
      <c r="B53" s="12">
        <v>8</v>
      </c>
    </row>
    <row r="56" spans="1:9" x14ac:dyDescent="0.25">
      <c r="A56" s="9" t="s">
        <v>200</v>
      </c>
      <c r="B56" s="9"/>
      <c r="C56" s="9"/>
      <c r="D56" s="9"/>
      <c r="E56" s="9"/>
      <c r="F56" s="9"/>
      <c r="G56" s="9"/>
      <c r="H56" s="9"/>
      <c r="I56" s="9"/>
    </row>
    <row r="57" spans="1:9" s="4" customFormat="1" ht="31.5" customHeight="1" x14ac:dyDescent="0.25">
      <c r="A57" s="13" t="s">
        <v>0</v>
      </c>
      <c r="B57" s="14" t="s">
        <v>40</v>
      </c>
      <c r="C57" s="16"/>
      <c r="F57" s="17"/>
      <c r="H57" s="17"/>
    </row>
    <row r="58" spans="1:9" ht="16.5" customHeight="1" x14ac:dyDescent="0.25">
      <c r="A58" s="5" t="s">
        <v>75</v>
      </c>
      <c r="B58" s="11">
        <v>112</v>
      </c>
      <c r="C58" s="18"/>
      <c r="D58" s="19"/>
      <c r="E58" s="19"/>
      <c r="F58" s="19"/>
      <c r="G58" s="19"/>
      <c r="H58" s="19"/>
      <c r="I58" s="10"/>
    </row>
    <row r="59" spans="1:9" ht="16.5" customHeight="1" x14ac:dyDescent="0.25">
      <c r="A59" s="5" t="s">
        <v>132</v>
      </c>
      <c r="B59" s="11">
        <v>20</v>
      </c>
      <c r="C59" s="18"/>
      <c r="D59" s="19"/>
      <c r="E59" s="19"/>
      <c r="F59" s="19"/>
      <c r="G59" s="19"/>
      <c r="H59" s="19"/>
      <c r="I59" s="10"/>
    </row>
    <row r="60" spans="1:9" ht="16.5" customHeight="1" x14ac:dyDescent="0.25">
      <c r="A60" s="5" t="s">
        <v>116</v>
      </c>
      <c r="B60" s="11">
        <v>147</v>
      </c>
      <c r="C60" s="18"/>
      <c r="D60" s="19"/>
      <c r="E60" s="19"/>
      <c r="F60" s="19"/>
      <c r="G60" s="19"/>
      <c r="H60" s="19"/>
      <c r="I60" s="10"/>
    </row>
    <row r="61" spans="1:9" ht="16.5" customHeight="1" x14ac:dyDescent="0.25">
      <c r="A61" s="5" t="s">
        <v>9</v>
      </c>
      <c r="B61" s="11">
        <v>59</v>
      </c>
      <c r="C61" s="18"/>
      <c r="D61" s="19"/>
      <c r="E61" s="19"/>
      <c r="F61" s="19"/>
      <c r="G61" s="19"/>
      <c r="H61" s="19"/>
      <c r="I61" s="10"/>
    </row>
    <row r="62" spans="1:9" ht="16.5" customHeight="1" x14ac:dyDescent="0.25">
      <c r="A62" s="5" t="s">
        <v>133</v>
      </c>
      <c r="B62" s="11">
        <v>157</v>
      </c>
      <c r="C62" s="18"/>
      <c r="D62" s="19"/>
      <c r="E62" s="19"/>
      <c r="F62" s="19"/>
      <c r="G62" s="19"/>
      <c r="H62" s="19"/>
      <c r="I62" s="10"/>
    </row>
    <row r="63" spans="1:9" ht="16.5" customHeight="1" x14ac:dyDescent="0.25">
      <c r="A63" s="5" t="s">
        <v>8</v>
      </c>
      <c r="B63" s="11">
        <v>658</v>
      </c>
      <c r="C63" s="18"/>
      <c r="D63" s="19"/>
      <c r="E63" s="19"/>
      <c r="F63" s="19"/>
      <c r="G63" s="19"/>
      <c r="H63" s="19"/>
      <c r="I63" s="10"/>
    </row>
    <row r="64" spans="1:9" ht="16.5" customHeight="1" x14ac:dyDescent="0.25">
      <c r="A64" s="5" t="s">
        <v>80</v>
      </c>
      <c r="B64" s="11">
        <v>3404</v>
      </c>
      <c r="C64" s="18"/>
      <c r="D64" s="19"/>
      <c r="E64" s="19"/>
      <c r="F64" s="19"/>
      <c r="G64" s="19"/>
      <c r="H64" s="19"/>
      <c r="I64" s="10"/>
    </row>
    <row r="65" spans="1:9" ht="28.5" customHeight="1" x14ac:dyDescent="0.25">
      <c r="A65" s="8" t="s">
        <v>11</v>
      </c>
      <c r="B65" s="7">
        <f>SUM(B58:B64)</f>
        <v>4557</v>
      </c>
      <c r="C65" s="20"/>
      <c r="D65" s="10"/>
      <c r="E65" s="10"/>
      <c r="F65" s="10"/>
      <c r="G65" s="10"/>
      <c r="H65" s="10"/>
      <c r="I65" s="10"/>
    </row>
    <row r="68" spans="1:9" x14ac:dyDescent="0.25">
      <c r="A68" s="9" t="s">
        <v>202</v>
      </c>
      <c r="B68" s="9"/>
      <c r="C68" s="9"/>
      <c r="D68" s="9"/>
      <c r="E68" s="9"/>
      <c r="F68" s="9"/>
      <c r="G68" s="9"/>
      <c r="H68" s="9"/>
      <c r="I68" s="9"/>
    </row>
    <row r="69" spans="1:9" s="4" customFormat="1" ht="46.5" customHeight="1" x14ac:dyDescent="0.25">
      <c r="A69" s="13" t="s">
        <v>15</v>
      </c>
      <c r="B69" s="13" t="s">
        <v>201</v>
      </c>
      <c r="C69" s="14" t="s">
        <v>84</v>
      </c>
      <c r="F69" s="17"/>
      <c r="H69" s="17"/>
    </row>
    <row r="70" spans="1:9" ht="16.5" customHeight="1" x14ac:dyDescent="0.25">
      <c r="A70" s="5" t="s">
        <v>204</v>
      </c>
      <c r="B70" s="12" t="s">
        <v>220</v>
      </c>
      <c r="C70" s="30">
        <v>2</v>
      </c>
      <c r="E70" s="19"/>
      <c r="F70" s="19"/>
      <c r="G70" s="19"/>
      <c r="H70" s="19"/>
      <c r="I70" s="10"/>
    </row>
    <row r="71" spans="1:9" ht="16.5" customHeight="1" x14ac:dyDescent="0.25">
      <c r="A71" s="5" t="s">
        <v>205</v>
      </c>
      <c r="B71" s="12" t="s">
        <v>221</v>
      </c>
      <c r="C71" s="30">
        <v>10</v>
      </c>
      <c r="E71" s="19"/>
      <c r="F71" s="19"/>
      <c r="G71" s="19"/>
      <c r="H71" s="19"/>
      <c r="I71" s="10"/>
    </row>
    <row r="72" spans="1:9" ht="16.5" customHeight="1" x14ac:dyDescent="0.25">
      <c r="A72" s="5" t="s">
        <v>208</v>
      </c>
      <c r="B72" s="12" t="s">
        <v>224</v>
      </c>
      <c r="C72" s="30">
        <v>15</v>
      </c>
      <c r="E72" s="19"/>
      <c r="F72" s="19"/>
      <c r="G72" s="19"/>
      <c r="H72" s="19"/>
      <c r="I72" s="10"/>
    </row>
    <row r="73" spans="1:9" ht="16.5" customHeight="1" x14ac:dyDescent="0.25">
      <c r="A73" s="5" t="s">
        <v>209</v>
      </c>
      <c r="B73" s="12" t="s">
        <v>225</v>
      </c>
      <c r="C73" s="30">
        <v>1</v>
      </c>
      <c r="E73" s="19"/>
      <c r="F73" s="19"/>
      <c r="G73" s="19"/>
      <c r="H73" s="19"/>
      <c r="I73" s="10"/>
    </row>
    <row r="74" spans="1:9" ht="16.5" customHeight="1" x14ac:dyDescent="0.25">
      <c r="A74" s="5" t="s">
        <v>212</v>
      </c>
      <c r="B74" s="12" t="s">
        <v>228</v>
      </c>
      <c r="C74" s="30">
        <v>3</v>
      </c>
      <c r="E74" s="19"/>
      <c r="F74" s="19"/>
      <c r="G74" s="19"/>
      <c r="H74" s="19"/>
      <c r="I74" s="10"/>
    </row>
    <row r="75" spans="1:9" ht="16.5" customHeight="1" x14ac:dyDescent="0.25">
      <c r="A75" s="5" t="s">
        <v>140</v>
      </c>
      <c r="B75" s="28" t="s">
        <v>27</v>
      </c>
      <c r="C75" s="11" t="s">
        <v>141</v>
      </c>
      <c r="E75" s="19"/>
      <c r="F75" s="19"/>
      <c r="G75" s="19"/>
      <c r="H75" s="19"/>
      <c r="I75" s="10"/>
    </row>
    <row r="76" spans="1:9" ht="16.5" customHeight="1" x14ac:dyDescent="0.25">
      <c r="A76" s="5" t="s">
        <v>142</v>
      </c>
      <c r="B76" s="28" t="s">
        <v>27</v>
      </c>
      <c r="C76" s="11">
        <v>1000</v>
      </c>
      <c r="E76" s="19"/>
      <c r="F76" s="19"/>
      <c r="G76" s="19"/>
      <c r="H76" s="19"/>
      <c r="I76" s="10"/>
    </row>
  </sheetData>
  <sheetProtection algorithmName="SHA-512" hashValue="LeDENzgVFXjEiQ/2X2+g1a1CG+1RYghcadH1dSff3ssbsBCQZPvdTw+v/D8ByTzianDLOUDWtqmAvqNlgW8h2g==" saltValue="1cX5lOnS+zjFeF4uLYHP1w==" spinCount="100000" sheet="1" objects="1" scenarios="1" selectLockedCells="1" selectUnlockedCell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E701-5E9D-45DB-A7AC-FDFB5EC49456}">
  <dimension ref="A1:J69"/>
  <sheetViews>
    <sheetView topLeftCell="A48" workbookViewId="0">
      <selection activeCell="A60" sqref="A60"/>
    </sheetView>
  </sheetViews>
  <sheetFormatPr baseColWidth="10" defaultRowHeight="13.5" x14ac:dyDescent="0.25"/>
  <cols>
    <col min="1" max="1" width="32.140625" style="1" customWidth="1"/>
    <col min="2" max="16384" width="11.42578125" style="2"/>
  </cols>
  <sheetData>
    <row r="1" spans="1:10" x14ac:dyDescent="0.25">
      <c r="A1" s="3" t="s">
        <v>70</v>
      </c>
    </row>
    <row r="3" spans="1:10" x14ac:dyDescent="0.25">
      <c r="A3" s="9" t="s">
        <v>71</v>
      </c>
      <c r="B3" s="22"/>
    </row>
    <row r="4" spans="1:10" x14ac:dyDescent="0.25">
      <c r="A4" s="3"/>
    </row>
    <row r="5" spans="1:10" x14ac:dyDescent="0.25">
      <c r="A5" s="9" t="s">
        <v>36</v>
      </c>
      <c r="B5" s="9"/>
      <c r="C5" s="9"/>
      <c r="D5" s="9"/>
      <c r="E5" s="9"/>
      <c r="F5" s="9"/>
      <c r="G5" s="9"/>
      <c r="H5" s="9"/>
    </row>
    <row r="6" spans="1:10" s="4" customFormat="1" ht="31.5" customHeight="1" x14ac:dyDescent="0.25">
      <c r="A6" s="13" t="s">
        <v>0</v>
      </c>
      <c r="B6" s="13" t="s">
        <v>1</v>
      </c>
      <c r="C6" s="13" t="s">
        <v>37</v>
      </c>
      <c r="D6" s="14" t="s">
        <v>72</v>
      </c>
      <c r="E6" s="13" t="s">
        <v>74</v>
      </c>
      <c r="F6" s="14" t="s">
        <v>89</v>
      </c>
      <c r="G6" s="14" t="s">
        <v>76</v>
      </c>
      <c r="H6" s="13" t="s">
        <v>10</v>
      </c>
    </row>
    <row r="7" spans="1:10" ht="16.5" customHeight="1" x14ac:dyDescent="0.25">
      <c r="A7" s="5" t="s">
        <v>73</v>
      </c>
      <c r="B7" s="11" t="s">
        <v>27</v>
      </c>
      <c r="C7" s="11" t="s">
        <v>27</v>
      </c>
      <c r="D7" s="11">
        <v>70</v>
      </c>
      <c r="E7" s="11" t="s">
        <v>27</v>
      </c>
      <c r="F7" s="11" t="s">
        <v>27</v>
      </c>
      <c r="G7" s="11" t="s">
        <v>27</v>
      </c>
      <c r="H7" s="7">
        <f t="shared" ref="H7:H21" si="0">SUM(B7:G7)</f>
        <v>70</v>
      </c>
      <c r="J7" s="27"/>
    </row>
    <row r="8" spans="1:10" ht="16.5" customHeight="1" x14ac:dyDescent="0.25">
      <c r="A8" s="5" t="s">
        <v>33</v>
      </c>
      <c r="B8" s="11" t="s">
        <v>27</v>
      </c>
      <c r="C8" s="11" t="s">
        <v>27</v>
      </c>
      <c r="D8" s="11">
        <v>25</v>
      </c>
      <c r="E8" s="11" t="s">
        <v>27</v>
      </c>
      <c r="F8" s="11" t="s">
        <v>27</v>
      </c>
      <c r="G8" s="11" t="s">
        <v>27</v>
      </c>
      <c r="H8" s="7">
        <f t="shared" si="0"/>
        <v>25</v>
      </c>
    </row>
    <row r="9" spans="1:10" ht="16.5" customHeight="1" x14ac:dyDescent="0.25">
      <c r="A9" s="5" t="s">
        <v>77</v>
      </c>
      <c r="B9" s="11">
        <v>288</v>
      </c>
      <c r="C9" s="11" t="s">
        <v>27</v>
      </c>
      <c r="D9" s="11" t="s">
        <v>27</v>
      </c>
      <c r="E9" s="11" t="s">
        <v>27</v>
      </c>
      <c r="F9" s="11" t="s">
        <v>27</v>
      </c>
      <c r="G9" s="11" t="s">
        <v>27</v>
      </c>
      <c r="H9" s="7">
        <f t="shared" si="0"/>
        <v>288</v>
      </c>
    </row>
    <row r="10" spans="1:10" ht="16.5" customHeight="1" x14ac:dyDescent="0.25">
      <c r="A10" s="5" t="s">
        <v>78</v>
      </c>
      <c r="B10" s="11" t="s">
        <v>27</v>
      </c>
      <c r="C10" s="11" t="s">
        <v>27</v>
      </c>
      <c r="D10" s="11" t="s">
        <v>27</v>
      </c>
      <c r="E10" s="11">
        <f>4*18*2</f>
        <v>144</v>
      </c>
      <c r="F10" s="11" t="s">
        <v>27</v>
      </c>
      <c r="G10" s="11" t="s">
        <v>27</v>
      </c>
      <c r="H10" s="7">
        <f t="shared" si="0"/>
        <v>144</v>
      </c>
    </row>
    <row r="11" spans="1:10" ht="16.5" customHeight="1" x14ac:dyDescent="0.25">
      <c r="A11" s="5" t="s">
        <v>79</v>
      </c>
      <c r="B11" s="11" t="s">
        <v>27</v>
      </c>
      <c r="C11" s="11">
        <f>177.4+129.8+207.8+88.2+223.7+104.9+130.5</f>
        <v>1062.3000000000002</v>
      </c>
      <c r="D11" s="11">
        <v>641</v>
      </c>
      <c r="E11" s="11">
        <v>179</v>
      </c>
      <c r="F11" s="11" t="s">
        <v>27</v>
      </c>
      <c r="G11" s="11" t="s">
        <v>27</v>
      </c>
      <c r="H11" s="7">
        <f t="shared" si="0"/>
        <v>1882.3000000000002</v>
      </c>
    </row>
    <row r="12" spans="1:10" ht="16.5" customHeight="1" x14ac:dyDescent="0.25">
      <c r="A12" s="5" t="s">
        <v>4</v>
      </c>
      <c r="B12" s="11" t="s">
        <v>27</v>
      </c>
      <c r="C12" s="11">
        <v>873</v>
      </c>
      <c r="D12" s="11" t="s">
        <v>27</v>
      </c>
      <c r="E12" s="11" t="s">
        <v>27</v>
      </c>
      <c r="F12" s="11" t="s">
        <v>27</v>
      </c>
      <c r="G12" s="11" t="s">
        <v>27</v>
      </c>
      <c r="H12" s="7">
        <f t="shared" si="0"/>
        <v>873</v>
      </c>
    </row>
    <row r="13" spans="1:10" ht="16.5" customHeight="1" x14ac:dyDescent="0.25">
      <c r="A13" s="5" t="s">
        <v>196</v>
      </c>
      <c r="B13" s="11" t="s">
        <v>27</v>
      </c>
      <c r="C13" s="11">
        <v>3490</v>
      </c>
      <c r="D13" s="11" t="s">
        <v>27</v>
      </c>
      <c r="E13" s="11" t="s">
        <v>27</v>
      </c>
      <c r="F13" s="11" t="s">
        <v>27</v>
      </c>
      <c r="G13" s="11" t="s">
        <v>27</v>
      </c>
      <c r="H13" s="7">
        <f t="shared" si="0"/>
        <v>3490</v>
      </c>
    </row>
    <row r="14" spans="1:10" ht="16.5" customHeight="1" x14ac:dyDescent="0.25">
      <c r="A14" s="5" t="s">
        <v>5</v>
      </c>
      <c r="B14" s="11" t="s">
        <v>27</v>
      </c>
      <c r="C14" s="11">
        <v>1091</v>
      </c>
      <c r="D14" s="11" t="s">
        <v>27</v>
      </c>
      <c r="E14" s="11" t="s">
        <v>27</v>
      </c>
      <c r="F14" s="11" t="s">
        <v>27</v>
      </c>
      <c r="G14" s="11" t="s">
        <v>27</v>
      </c>
      <c r="H14" s="7">
        <f t="shared" si="0"/>
        <v>1091</v>
      </c>
    </row>
    <row r="15" spans="1:10" ht="16.5" customHeight="1" x14ac:dyDescent="0.25">
      <c r="A15" s="5" t="s">
        <v>75</v>
      </c>
      <c r="B15" s="11" t="s">
        <v>27</v>
      </c>
      <c r="C15" s="11" t="s">
        <v>27</v>
      </c>
      <c r="D15" s="11">
        <v>162</v>
      </c>
      <c r="E15" s="11" t="s">
        <v>27</v>
      </c>
      <c r="F15" s="11">
        <v>25</v>
      </c>
      <c r="G15" s="11" t="s">
        <v>27</v>
      </c>
      <c r="H15" s="7">
        <f t="shared" si="0"/>
        <v>187</v>
      </c>
    </row>
    <row r="16" spans="1:10" ht="16.5" customHeight="1" x14ac:dyDescent="0.25">
      <c r="A16" s="5" t="s">
        <v>199</v>
      </c>
      <c r="B16" s="11" t="s">
        <v>27</v>
      </c>
      <c r="C16" s="11" t="s">
        <v>27</v>
      </c>
      <c r="D16" s="11">
        <v>130</v>
      </c>
      <c r="E16" s="11" t="s">
        <v>27</v>
      </c>
      <c r="F16" s="11">
        <v>195</v>
      </c>
      <c r="G16" s="11" t="s">
        <v>27</v>
      </c>
      <c r="H16" s="7">
        <f t="shared" si="0"/>
        <v>325</v>
      </c>
    </row>
    <row r="17" spans="1:8" ht="16.5" customHeight="1" x14ac:dyDescent="0.25">
      <c r="A17" s="5" t="s">
        <v>7</v>
      </c>
      <c r="B17" s="11" t="s">
        <v>27</v>
      </c>
      <c r="C17" s="11" t="s">
        <v>27</v>
      </c>
      <c r="D17" s="11">
        <v>390</v>
      </c>
      <c r="E17" s="11" t="s">
        <v>27</v>
      </c>
      <c r="F17" s="11" t="s">
        <v>27</v>
      </c>
      <c r="G17" s="11" t="s">
        <v>27</v>
      </c>
      <c r="H17" s="7">
        <f t="shared" si="0"/>
        <v>390</v>
      </c>
    </row>
    <row r="18" spans="1:8" ht="16.5" customHeight="1" x14ac:dyDescent="0.25">
      <c r="A18" s="5" t="s">
        <v>8</v>
      </c>
      <c r="B18" s="11" t="s">
        <v>27</v>
      </c>
      <c r="C18" s="11" t="s">
        <v>27</v>
      </c>
      <c r="D18" s="11" t="s">
        <v>27</v>
      </c>
      <c r="E18" s="11">
        <v>272</v>
      </c>
      <c r="F18" s="11" t="s">
        <v>27</v>
      </c>
      <c r="G18" s="11" t="s">
        <v>27</v>
      </c>
      <c r="H18" s="7">
        <f t="shared" si="0"/>
        <v>272</v>
      </c>
    </row>
    <row r="19" spans="1:8" ht="16.5" customHeight="1" x14ac:dyDescent="0.25">
      <c r="A19" s="5" t="s">
        <v>132</v>
      </c>
      <c r="B19" s="11" t="s">
        <v>27</v>
      </c>
      <c r="C19" s="11" t="s">
        <v>27</v>
      </c>
      <c r="D19" s="11" t="s">
        <v>27</v>
      </c>
      <c r="E19" s="11">
        <v>40</v>
      </c>
      <c r="F19" s="11" t="s">
        <v>27</v>
      </c>
      <c r="G19" s="11" t="s">
        <v>27</v>
      </c>
      <c r="H19" s="7">
        <f t="shared" ref="H19" si="1">SUM(B19:G19)</f>
        <v>40</v>
      </c>
    </row>
    <row r="20" spans="1:8" ht="16.5" customHeight="1" x14ac:dyDescent="0.25">
      <c r="A20" s="5" t="s">
        <v>80</v>
      </c>
      <c r="B20" s="11" t="s">
        <v>27</v>
      </c>
      <c r="C20" s="11" t="s">
        <v>27</v>
      </c>
      <c r="D20" s="11" t="s">
        <v>27</v>
      </c>
      <c r="E20" s="11">
        <v>1905</v>
      </c>
      <c r="F20" s="11" t="s">
        <v>27</v>
      </c>
      <c r="G20" s="11" t="s">
        <v>27</v>
      </c>
      <c r="H20" s="7">
        <f t="shared" si="0"/>
        <v>1905</v>
      </c>
    </row>
    <row r="21" spans="1:8" ht="16.5" customHeight="1" x14ac:dyDescent="0.25">
      <c r="A21" s="5" t="s">
        <v>81</v>
      </c>
      <c r="B21" s="11" t="s">
        <v>27</v>
      </c>
      <c r="C21" s="11" t="s">
        <v>27</v>
      </c>
      <c r="D21" s="11" t="s">
        <v>27</v>
      </c>
      <c r="E21" s="11" t="s">
        <v>27</v>
      </c>
      <c r="F21" s="11" t="s">
        <v>27</v>
      </c>
      <c r="G21" s="11">
        <v>130</v>
      </c>
      <c r="H21" s="7">
        <f t="shared" si="0"/>
        <v>130</v>
      </c>
    </row>
    <row r="22" spans="1:8" ht="28.5" customHeight="1" x14ac:dyDescent="0.25">
      <c r="A22" s="8" t="s">
        <v>11</v>
      </c>
      <c r="B22" s="7">
        <f t="shared" ref="B22:H22" si="2">SUM(B7:B21)</f>
        <v>288</v>
      </c>
      <c r="C22" s="7">
        <f t="shared" si="2"/>
        <v>6516.3</v>
      </c>
      <c r="D22" s="7">
        <f t="shared" si="2"/>
        <v>1418</v>
      </c>
      <c r="E22" s="7">
        <f t="shared" si="2"/>
        <v>2540</v>
      </c>
      <c r="F22" s="7">
        <f t="shared" si="2"/>
        <v>220</v>
      </c>
      <c r="G22" s="7">
        <f t="shared" si="2"/>
        <v>130</v>
      </c>
      <c r="H22" s="7">
        <f t="shared" si="2"/>
        <v>11112.3</v>
      </c>
    </row>
    <row r="23" spans="1:8" x14ac:dyDescent="0.25">
      <c r="A23" s="3"/>
      <c r="B23" s="10"/>
      <c r="C23" s="10"/>
      <c r="D23" s="10"/>
      <c r="E23" s="10"/>
      <c r="F23" s="10"/>
      <c r="G23" s="10"/>
      <c r="H23" s="10"/>
    </row>
    <row r="24" spans="1:8" x14ac:dyDescent="0.25">
      <c r="A24" s="3"/>
      <c r="B24" s="10"/>
      <c r="C24" s="10"/>
      <c r="D24" s="10"/>
      <c r="E24" s="10"/>
      <c r="F24" s="10"/>
      <c r="G24" s="10"/>
      <c r="H24" s="10"/>
    </row>
    <row r="25" spans="1:8" x14ac:dyDescent="0.25">
      <c r="A25" s="9" t="s">
        <v>18</v>
      </c>
      <c r="B25" s="9"/>
    </row>
    <row r="26" spans="1:8" ht="49.5" customHeight="1" x14ac:dyDescent="0.25">
      <c r="A26" s="13" t="s">
        <v>15</v>
      </c>
      <c r="B26" s="14" t="s">
        <v>16</v>
      </c>
    </row>
    <row r="27" spans="1:8" ht="16.5" customHeight="1" x14ac:dyDescent="0.25">
      <c r="A27" s="5" t="s">
        <v>119</v>
      </c>
      <c r="B27" s="6">
        <v>7518</v>
      </c>
    </row>
    <row r="28" spans="1:8" ht="16.5" customHeight="1" x14ac:dyDescent="0.25">
      <c r="A28" s="5" t="s">
        <v>118</v>
      </c>
      <c r="B28" s="6">
        <v>4290</v>
      </c>
    </row>
    <row r="29" spans="1:8" ht="28.5" customHeight="1" x14ac:dyDescent="0.25">
      <c r="A29" s="8" t="s">
        <v>17</v>
      </c>
      <c r="B29" s="7">
        <f>SUM(B27:B28)</f>
        <v>11808</v>
      </c>
    </row>
    <row r="30" spans="1:8" x14ac:dyDescent="0.25">
      <c r="A30" s="3"/>
      <c r="B30" s="10"/>
    </row>
    <row r="32" spans="1:8" s="4" customFormat="1" x14ac:dyDescent="0.25">
      <c r="A32" s="3" t="s">
        <v>19</v>
      </c>
    </row>
    <row r="33" spans="1:10" ht="31.5" customHeight="1" x14ac:dyDescent="0.25">
      <c r="A33" s="13" t="s">
        <v>39</v>
      </c>
      <c r="B33" s="13" t="s">
        <v>20</v>
      </c>
    </row>
    <row r="34" spans="1:10" ht="16.5" customHeight="1" x14ac:dyDescent="0.25">
      <c r="A34" s="5" t="s">
        <v>21</v>
      </c>
      <c r="B34" s="12">
        <v>65</v>
      </c>
    </row>
    <row r="35" spans="1:10" ht="16.5" customHeight="1" x14ac:dyDescent="0.25">
      <c r="A35" s="5" t="s">
        <v>22</v>
      </c>
      <c r="B35" s="12">
        <v>58</v>
      </c>
    </row>
    <row r="36" spans="1:10" ht="16.5" customHeight="1" x14ac:dyDescent="0.25">
      <c r="A36" s="5" t="s">
        <v>23</v>
      </c>
      <c r="B36" s="12">
        <v>58</v>
      </c>
    </row>
    <row r="37" spans="1:10" ht="16.5" customHeight="1" x14ac:dyDescent="0.25">
      <c r="A37" s="5" t="s">
        <v>24</v>
      </c>
      <c r="B37" s="12">
        <v>36</v>
      </c>
    </row>
    <row r="38" spans="1:10" ht="16.5" customHeight="1" x14ac:dyDescent="0.25">
      <c r="A38" s="5" t="s">
        <v>134</v>
      </c>
      <c r="B38" s="12">
        <v>58</v>
      </c>
    </row>
    <row r="39" spans="1:10" ht="16.5" customHeight="1" x14ac:dyDescent="0.25">
      <c r="A39" s="5" t="s">
        <v>25</v>
      </c>
      <c r="B39" s="12">
        <v>65</v>
      </c>
    </row>
    <row r="40" spans="1:10" ht="16.5" customHeight="1" x14ac:dyDescent="0.25">
      <c r="A40" s="5" t="s">
        <v>38</v>
      </c>
      <c r="B40" s="12">
        <v>2</v>
      </c>
    </row>
    <row r="41" spans="1:10" ht="16.5" customHeight="1" x14ac:dyDescent="0.25">
      <c r="A41" s="5" t="s">
        <v>82</v>
      </c>
      <c r="B41" s="12">
        <v>1</v>
      </c>
    </row>
    <row r="42" spans="1:10" x14ac:dyDescent="0.25">
      <c r="A42" s="3" t="s">
        <v>164</v>
      </c>
    </row>
    <row r="43" spans="1:10" x14ac:dyDescent="0.25">
      <c r="A43" s="3"/>
    </row>
    <row r="45" spans="1:10" x14ac:dyDescent="0.25">
      <c r="A45" s="3" t="s">
        <v>28</v>
      </c>
    </row>
    <row r="46" spans="1:10" ht="31.5" customHeight="1" x14ac:dyDescent="0.25">
      <c r="A46" s="13" t="s">
        <v>29</v>
      </c>
      <c r="B46" s="13" t="s">
        <v>20</v>
      </c>
    </row>
    <row r="47" spans="1:10" ht="123" customHeight="1" x14ac:dyDescent="0.25">
      <c r="A47" s="15"/>
      <c r="B47" s="12">
        <v>12</v>
      </c>
      <c r="J47"/>
    </row>
    <row r="50" spans="1:8" x14ac:dyDescent="0.25">
      <c r="A50" s="9" t="s">
        <v>200</v>
      </c>
      <c r="B50" s="9"/>
      <c r="C50" s="9"/>
      <c r="D50" s="9"/>
      <c r="E50" s="9"/>
      <c r="F50" s="9"/>
      <c r="G50" s="9"/>
      <c r="H50" s="9"/>
    </row>
    <row r="51" spans="1:8" s="4" customFormat="1" ht="31.5" customHeight="1" x14ac:dyDescent="0.25">
      <c r="A51" s="13" t="s">
        <v>0</v>
      </c>
      <c r="B51" s="14" t="s">
        <v>40</v>
      </c>
      <c r="F51" s="17"/>
      <c r="G51" s="17"/>
    </row>
    <row r="52" spans="1:8" ht="16.5" customHeight="1" x14ac:dyDescent="0.25">
      <c r="A52" s="5" t="s">
        <v>49</v>
      </c>
      <c r="B52" s="11">
        <f>H18</f>
        <v>272</v>
      </c>
      <c r="C52" s="19"/>
      <c r="D52" s="19"/>
      <c r="E52" s="19"/>
      <c r="F52" s="19"/>
      <c r="G52" s="19"/>
      <c r="H52" s="10"/>
    </row>
    <row r="53" spans="1:8" ht="16.5" customHeight="1" x14ac:dyDescent="0.25">
      <c r="A53" s="5" t="str">
        <f>A15</f>
        <v>Espace détente</v>
      </c>
      <c r="B53" s="11">
        <f>H15</f>
        <v>187</v>
      </c>
      <c r="C53" s="19"/>
      <c r="D53" s="19"/>
      <c r="E53" s="19"/>
      <c r="F53" s="19"/>
      <c r="G53" s="19"/>
      <c r="H53" s="10"/>
    </row>
    <row r="54" spans="1:8" ht="16.5" customHeight="1" x14ac:dyDescent="0.25">
      <c r="A54" s="5" t="str">
        <f>A16</f>
        <v>Salle de restauration</v>
      </c>
      <c r="B54" s="11">
        <f>H16</f>
        <v>325</v>
      </c>
      <c r="C54" s="19"/>
      <c r="D54" s="19"/>
      <c r="E54" s="19"/>
      <c r="F54" s="19"/>
      <c r="G54" s="19"/>
      <c r="H54" s="10"/>
    </row>
    <row r="55" spans="1:8" ht="16.5" customHeight="1" x14ac:dyDescent="0.25">
      <c r="A55" s="5" t="s">
        <v>81</v>
      </c>
      <c r="B55" s="11">
        <v>130</v>
      </c>
      <c r="C55" s="19"/>
      <c r="D55" s="19"/>
      <c r="E55" s="19"/>
      <c r="F55" s="19"/>
      <c r="G55" s="19"/>
      <c r="H55" s="10"/>
    </row>
    <row r="56" spans="1:8" ht="16.5" customHeight="1" x14ac:dyDescent="0.25">
      <c r="A56" s="5" t="str">
        <f>A20</f>
        <v>Parking</v>
      </c>
      <c r="B56" s="11">
        <f>H20</f>
        <v>1905</v>
      </c>
      <c r="C56" s="19"/>
      <c r="D56" s="19"/>
      <c r="E56" s="19"/>
      <c r="F56" s="19"/>
      <c r="G56" s="19"/>
      <c r="H56" s="10"/>
    </row>
    <row r="57" spans="1:8" ht="28.5" customHeight="1" x14ac:dyDescent="0.25">
      <c r="A57" s="8" t="s">
        <v>11</v>
      </c>
      <c r="B57" s="7">
        <f>SUM(B52:B56)</f>
        <v>2819</v>
      </c>
      <c r="C57" s="10"/>
      <c r="D57" s="10"/>
      <c r="E57" s="10"/>
      <c r="F57" s="10"/>
      <c r="G57" s="10"/>
      <c r="H57" s="10"/>
    </row>
    <row r="60" spans="1:8" x14ac:dyDescent="0.25">
      <c r="A60" s="9" t="s">
        <v>202</v>
      </c>
      <c r="B60" s="9"/>
      <c r="C60" s="9"/>
      <c r="D60" s="9"/>
      <c r="E60" s="9"/>
      <c r="F60" s="9"/>
      <c r="G60" s="9"/>
      <c r="H60" s="9"/>
    </row>
    <row r="61" spans="1:8" s="4" customFormat="1" ht="46.5" customHeight="1" x14ac:dyDescent="0.25">
      <c r="A61" s="13" t="s">
        <v>15</v>
      </c>
      <c r="B61" s="13" t="s">
        <v>201</v>
      </c>
      <c r="C61" s="14" t="s">
        <v>84</v>
      </c>
      <c r="F61" s="17"/>
      <c r="G61" s="17"/>
    </row>
    <row r="62" spans="1:8" ht="16.5" customHeight="1" x14ac:dyDescent="0.25">
      <c r="A62" s="5" t="s">
        <v>204</v>
      </c>
      <c r="B62" s="12" t="s">
        <v>220</v>
      </c>
      <c r="C62" s="30">
        <v>4</v>
      </c>
      <c r="D62" s="19"/>
      <c r="E62" s="19"/>
      <c r="F62" s="19"/>
      <c r="G62" s="19"/>
      <c r="H62" s="10"/>
    </row>
    <row r="63" spans="1:8" ht="16.5" customHeight="1" x14ac:dyDescent="0.25">
      <c r="A63" s="5" t="s">
        <v>207</v>
      </c>
      <c r="B63" s="12" t="s">
        <v>223</v>
      </c>
      <c r="C63" s="30">
        <v>2</v>
      </c>
      <c r="D63" s="19"/>
      <c r="E63" s="19"/>
      <c r="F63" s="19"/>
      <c r="G63" s="19"/>
      <c r="H63" s="10"/>
    </row>
    <row r="64" spans="1:8" ht="16.5" customHeight="1" x14ac:dyDescent="0.25">
      <c r="A64" s="5" t="s">
        <v>213</v>
      </c>
      <c r="B64" s="12" t="s">
        <v>229</v>
      </c>
      <c r="C64" s="30">
        <v>36</v>
      </c>
      <c r="D64" s="19"/>
      <c r="E64" s="19"/>
      <c r="F64" s="19"/>
      <c r="G64" s="19"/>
      <c r="H64" s="10"/>
    </row>
    <row r="65" spans="1:8" ht="16.5" customHeight="1" x14ac:dyDescent="0.25">
      <c r="A65" s="5" t="s">
        <v>215</v>
      </c>
      <c r="B65" s="12" t="s">
        <v>231</v>
      </c>
      <c r="C65" s="30">
        <v>6</v>
      </c>
      <c r="D65" s="19"/>
      <c r="E65" s="19"/>
      <c r="F65" s="19"/>
      <c r="G65" s="19"/>
      <c r="H65" s="10"/>
    </row>
    <row r="66" spans="1:8" ht="16.5" customHeight="1" x14ac:dyDescent="0.25">
      <c r="A66" s="5" t="s">
        <v>216</v>
      </c>
      <c r="B66" s="12" t="s">
        <v>232</v>
      </c>
      <c r="C66" s="30">
        <v>14</v>
      </c>
      <c r="D66" s="19"/>
      <c r="E66" s="19"/>
      <c r="F66" s="19"/>
      <c r="G66" s="19"/>
      <c r="H66" s="10"/>
    </row>
    <row r="67" spans="1:8" ht="16.5" customHeight="1" x14ac:dyDescent="0.25">
      <c r="A67" s="5" t="s">
        <v>217</v>
      </c>
      <c r="B67" s="12" t="s">
        <v>233</v>
      </c>
      <c r="C67" s="30">
        <v>2</v>
      </c>
      <c r="D67" s="19"/>
      <c r="E67" s="19"/>
      <c r="F67" s="19"/>
      <c r="G67" s="19"/>
      <c r="H67" s="10"/>
    </row>
    <row r="68" spans="1:8" ht="16.5" customHeight="1" x14ac:dyDescent="0.25">
      <c r="A68" s="5" t="s">
        <v>218</v>
      </c>
      <c r="B68" s="12" t="s">
        <v>234</v>
      </c>
      <c r="C68" s="30">
        <v>1</v>
      </c>
      <c r="D68" s="19"/>
      <c r="E68" s="19"/>
      <c r="F68" s="19"/>
      <c r="G68" s="19"/>
      <c r="H68" s="10"/>
    </row>
    <row r="69" spans="1:8" ht="16.5" customHeight="1" x14ac:dyDescent="0.25">
      <c r="A69" s="5" t="s">
        <v>83</v>
      </c>
      <c r="B69" s="28" t="s">
        <v>27</v>
      </c>
      <c r="C69" s="11">
        <f>H21</f>
        <v>130</v>
      </c>
      <c r="D69" s="19"/>
      <c r="E69" s="19"/>
      <c r="F69" s="19"/>
      <c r="G69" s="19"/>
      <c r="H69" s="10"/>
    </row>
  </sheetData>
  <sheetProtection algorithmName="SHA-512" hashValue="VAwnw3lFspKlNxuL1LMISJSVmV/9TCbSBPC+r1CaiCENuikC0CbbC01saDKflDn97e2+sATcjJ0pmVdd5B/sqA==" saltValue="hyGXE68RWr+MVTvoemRTtw==" spinCount="100000" sheet="1" objects="1" scenarios="1" selectLockedCells="1" selectUn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88F04-4407-4830-A2A5-6655F9BF582E}">
  <dimension ref="A1:K66"/>
  <sheetViews>
    <sheetView topLeftCell="A52" workbookViewId="0">
      <selection activeCell="A61" sqref="A61"/>
    </sheetView>
  </sheetViews>
  <sheetFormatPr baseColWidth="10" defaultRowHeight="13.5" x14ac:dyDescent="0.25"/>
  <cols>
    <col min="1" max="1" width="32.140625" style="1" customWidth="1"/>
    <col min="2" max="16384" width="11.42578125" style="2"/>
  </cols>
  <sheetData>
    <row r="1" spans="1:11" x14ac:dyDescent="0.25">
      <c r="A1" s="3" t="s">
        <v>127</v>
      </c>
    </row>
    <row r="3" spans="1:11" x14ac:dyDescent="0.25">
      <c r="A3" s="9" t="s">
        <v>128</v>
      </c>
      <c r="B3" s="22"/>
    </row>
    <row r="4" spans="1:11" x14ac:dyDescent="0.25">
      <c r="A4" s="3"/>
    </row>
    <row r="5" spans="1:11" x14ac:dyDescent="0.25">
      <c r="A5" s="9" t="s">
        <v>36</v>
      </c>
      <c r="B5" s="9"/>
      <c r="C5" s="9"/>
      <c r="D5" s="9"/>
      <c r="E5" s="9"/>
      <c r="F5" s="9"/>
      <c r="G5" s="9"/>
      <c r="H5" s="9"/>
    </row>
    <row r="6" spans="1:11" s="4" customFormat="1" ht="31.5" customHeight="1" x14ac:dyDescent="0.25">
      <c r="A6" s="13" t="s">
        <v>0</v>
      </c>
      <c r="B6" s="13" t="s">
        <v>1</v>
      </c>
      <c r="C6" s="13" t="s">
        <v>2</v>
      </c>
      <c r="D6" s="13" t="s">
        <v>37</v>
      </c>
      <c r="E6" s="14" t="s">
        <v>72</v>
      </c>
      <c r="F6" s="13" t="s">
        <v>74</v>
      </c>
      <c r="G6" s="14" t="s">
        <v>76</v>
      </c>
      <c r="H6" s="13" t="s">
        <v>10</v>
      </c>
    </row>
    <row r="7" spans="1:11" ht="16.5" customHeight="1" x14ac:dyDescent="0.25">
      <c r="A7" s="5" t="s">
        <v>73</v>
      </c>
      <c r="B7" s="11" t="s">
        <v>27</v>
      </c>
      <c r="C7" s="11" t="s">
        <v>27</v>
      </c>
      <c r="D7" s="11" t="s">
        <v>27</v>
      </c>
      <c r="E7" s="11">
        <v>291</v>
      </c>
      <c r="F7" s="11" t="s">
        <v>27</v>
      </c>
      <c r="G7" s="11" t="s">
        <v>27</v>
      </c>
      <c r="H7" s="7">
        <f t="shared" ref="H7:H23" si="0">SUM(B7:G7)</f>
        <v>291</v>
      </c>
    </row>
    <row r="8" spans="1:11" ht="16.5" customHeight="1" x14ac:dyDescent="0.25">
      <c r="A8" s="5" t="s">
        <v>33</v>
      </c>
      <c r="B8" s="11" t="s">
        <v>27</v>
      </c>
      <c r="C8" s="11" t="s">
        <v>27</v>
      </c>
      <c r="D8" s="11" t="s">
        <v>27</v>
      </c>
      <c r="E8" s="11">
        <v>24</v>
      </c>
      <c r="F8" s="11" t="s">
        <v>27</v>
      </c>
      <c r="G8" s="11" t="s">
        <v>27</v>
      </c>
      <c r="H8" s="7">
        <f t="shared" si="0"/>
        <v>24</v>
      </c>
    </row>
    <row r="9" spans="1:11" ht="16.5" customHeight="1" x14ac:dyDescent="0.25">
      <c r="A9" s="5" t="s">
        <v>77</v>
      </c>
      <c r="B9" s="11">
        <v>570</v>
      </c>
      <c r="C9" s="11" t="s">
        <v>27</v>
      </c>
      <c r="D9" s="11" t="s">
        <v>27</v>
      </c>
      <c r="E9" s="11" t="s">
        <v>27</v>
      </c>
      <c r="F9" s="11" t="s">
        <v>27</v>
      </c>
      <c r="G9" s="11" t="s">
        <v>27</v>
      </c>
      <c r="H9" s="7">
        <f t="shared" si="0"/>
        <v>570</v>
      </c>
    </row>
    <row r="10" spans="1:11" ht="16.5" customHeight="1" x14ac:dyDescent="0.25">
      <c r="A10" s="5" t="s">
        <v>78</v>
      </c>
      <c r="B10" s="11" t="s">
        <v>27</v>
      </c>
      <c r="C10" s="11" t="s">
        <v>27</v>
      </c>
      <c r="D10" s="11" t="s">
        <v>27</v>
      </c>
      <c r="E10" s="11" t="s">
        <v>27</v>
      </c>
      <c r="F10" s="11">
        <v>54</v>
      </c>
      <c r="G10" s="11" t="s">
        <v>27</v>
      </c>
      <c r="H10" s="7">
        <f t="shared" si="0"/>
        <v>54</v>
      </c>
    </row>
    <row r="11" spans="1:11" ht="16.5" customHeight="1" x14ac:dyDescent="0.25">
      <c r="A11" s="5" t="s">
        <v>79</v>
      </c>
      <c r="B11" s="11" t="s">
        <v>27</v>
      </c>
      <c r="C11" s="11" t="s">
        <v>27</v>
      </c>
      <c r="D11" s="11">
        <v>2151</v>
      </c>
      <c r="E11" s="11">
        <v>256</v>
      </c>
      <c r="F11" s="11">
        <v>75</v>
      </c>
      <c r="G11" s="11" t="s">
        <v>27</v>
      </c>
      <c r="H11" s="7">
        <f t="shared" si="0"/>
        <v>2482</v>
      </c>
    </row>
    <row r="12" spans="1:11" ht="16.5" customHeight="1" x14ac:dyDescent="0.25">
      <c r="A12" s="5" t="s">
        <v>4</v>
      </c>
      <c r="B12" s="11" t="s">
        <v>27</v>
      </c>
      <c r="C12" s="11" t="s">
        <v>27</v>
      </c>
      <c r="D12" s="11">
        <v>1677</v>
      </c>
      <c r="E12" s="11" t="s">
        <v>27</v>
      </c>
      <c r="F12" s="11" t="s">
        <v>27</v>
      </c>
      <c r="G12" s="11" t="s">
        <v>27</v>
      </c>
      <c r="H12" s="7">
        <f t="shared" si="0"/>
        <v>1677</v>
      </c>
    </row>
    <row r="13" spans="1:11" ht="16.5" customHeight="1" x14ac:dyDescent="0.25">
      <c r="A13" s="5" t="s">
        <v>196</v>
      </c>
      <c r="B13" s="11" t="s">
        <v>27</v>
      </c>
      <c r="C13" s="11" t="s">
        <v>27</v>
      </c>
      <c r="D13" s="11">
        <v>6707</v>
      </c>
      <c r="E13" s="11" t="s">
        <v>27</v>
      </c>
      <c r="F13" s="11" t="s">
        <v>27</v>
      </c>
      <c r="G13" s="11" t="s">
        <v>27</v>
      </c>
      <c r="H13" s="7">
        <f t="shared" ref="H13" si="1">SUM(B13:G13)</f>
        <v>6707</v>
      </c>
    </row>
    <row r="14" spans="1:11" ht="16.5" customHeight="1" x14ac:dyDescent="0.25">
      <c r="A14" s="5" t="s">
        <v>5</v>
      </c>
      <c r="B14" s="11" t="s">
        <v>27</v>
      </c>
      <c r="C14" s="11" t="s">
        <v>27</v>
      </c>
      <c r="D14" s="11">
        <v>1479</v>
      </c>
      <c r="E14" s="11" t="s">
        <v>27</v>
      </c>
      <c r="F14" s="11" t="s">
        <v>27</v>
      </c>
      <c r="G14" s="11" t="s">
        <v>27</v>
      </c>
      <c r="H14" s="7">
        <f t="shared" si="0"/>
        <v>1479</v>
      </c>
    </row>
    <row r="15" spans="1:11" ht="16.5" customHeight="1" x14ac:dyDescent="0.25">
      <c r="A15" s="5" t="s">
        <v>104</v>
      </c>
      <c r="B15" s="11" t="s">
        <v>27</v>
      </c>
      <c r="C15" s="11" t="s">
        <v>27</v>
      </c>
      <c r="D15" s="11">
        <v>400</v>
      </c>
      <c r="E15" s="11" t="s">
        <v>27</v>
      </c>
      <c r="F15" s="11" t="s">
        <v>27</v>
      </c>
      <c r="G15" s="11" t="s">
        <v>27</v>
      </c>
      <c r="H15" s="7">
        <f>SUM(B15:G15)</f>
        <v>400</v>
      </c>
      <c r="K15" s="26"/>
    </row>
    <row r="16" spans="1:11" ht="16.5" customHeight="1" x14ac:dyDescent="0.25">
      <c r="A16" s="5" t="s">
        <v>75</v>
      </c>
      <c r="B16" s="11">
        <f>15*7</f>
        <v>105</v>
      </c>
      <c r="C16" s="11" t="s">
        <v>27</v>
      </c>
      <c r="D16" s="11" t="s">
        <v>27</v>
      </c>
      <c r="E16" s="11" t="s">
        <v>27</v>
      </c>
      <c r="F16" s="11" t="s">
        <v>27</v>
      </c>
      <c r="G16" s="11" t="s">
        <v>27</v>
      </c>
      <c r="H16" s="7">
        <f t="shared" si="0"/>
        <v>105</v>
      </c>
    </row>
    <row r="17" spans="1:8" ht="16.5" customHeight="1" x14ac:dyDescent="0.25">
      <c r="A17" s="5" t="s">
        <v>166</v>
      </c>
      <c r="B17" s="11">
        <v>350</v>
      </c>
      <c r="C17" s="11" t="s">
        <v>27</v>
      </c>
      <c r="D17" s="11" t="s">
        <v>27</v>
      </c>
      <c r="E17" s="11" t="s">
        <v>27</v>
      </c>
      <c r="F17" s="11" t="s">
        <v>27</v>
      </c>
      <c r="G17" s="11" t="s">
        <v>27</v>
      </c>
      <c r="H17" s="7">
        <f>SUM(B17:G17)</f>
        <v>350</v>
      </c>
    </row>
    <row r="18" spans="1:8" ht="16.5" customHeight="1" x14ac:dyDescent="0.25">
      <c r="A18" s="5" t="s">
        <v>7</v>
      </c>
      <c r="B18" s="11" t="s">
        <v>27</v>
      </c>
      <c r="C18" s="11">
        <v>671</v>
      </c>
      <c r="D18" s="11" t="s">
        <v>27</v>
      </c>
      <c r="E18" s="11" t="s">
        <v>27</v>
      </c>
      <c r="F18" s="11" t="s">
        <v>27</v>
      </c>
      <c r="G18" s="11" t="s">
        <v>27</v>
      </c>
      <c r="H18" s="7">
        <f t="shared" si="0"/>
        <v>671</v>
      </c>
    </row>
    <row r="19" spans="1:8" ht="16.5" customHeight="1" x14ac:dyDescent="0.25">
      <c r="A19" s="5" t="s">
        <v>8</v>
      </c>
      <c r="B19" s="11" t="s">
        <v>27</v>
      </c>
      <c r="C19" s="11" t="s">
        <v>27</v>
      </c>
      <c r="D19" s="11" t="s">
        <v>27</v>
      </c>
      <c r="E19" s="11" t="s">
        <v>27</v>
      </c>
      <c r="F19" s="11">
        <v>599</v>
      </c>
      <c r="G19" s="11" t="s">
        <v>27</v>
      </c>
      <c r="H19" s="7">
        <f t="shared" si="0"/>
        <v>599</v>
      </c>
    </row>
    <row r="20" spans="1:8" ht="16.5" customHeight="1" x14ac:dyDescent="0.25">
      <c r="A20" s="5" t="s">
        <v>9</v>
      </c>
      <c r="B20" s="11" t="s">
        <v>27</v>
      </c>
      <c r="C20" s="11" t="s">
        <v>27</v>
      </c>
      <c r="D20" s="11">
        <v>358</v>
      </c>
      <c r="E20" s="11" t="s">
        <v>27</v>
      </c>
      <c r="F20" s="11" t="s">
        <v>27</v>
      </c>
      <c r="G20" s="11" t="s">
        <v>27</v>
      </c>
      <c r="H20" s="7">
        <f t="shared" si="0"/>
        <v>358</v>
      </c>
    </row>
    <row r="21" spans="1:8" ht="16.5" customHeight="1" x14ac:dyDescent="0.25">
      <c r="A21" s="5" t="s">
        <v>132</v>
      </c>
      <c r="B21" s="11" t="s">
        <v>27</v>
      </c>
      <c r="C21" s="11" t="s">
        <v>27</v>
      </c>
      <c r="D21" s="11" t="s">
        <v>27</v>
      </c>
      <c r="E21" s="11" t="s">
        <v>27</v>
      </c>
      <c r="F21" s="11">
        <v>40</v>
      </c>
      <c r="G21" s="11" t="s">
        <v>27</v>
      </c>
      <c r="H21" s="7">
        <f t="shared" ref="H21" si="2">SUM(B21:G21)</f>
        <v>40</v>
      </c>
    </row>
    <row r="22" spans="1:8" ht="16.5" customHeight="1" x14ac:dyDescent="0.25">
      <c r="A22" s="5" t="s">
        <v>80</v>
      </c>
      <c r="B22" s="11" t="s">
        <v>27</v>
      </c>
      <c r="C22" s="11" t="s">
        <v>27</v>
      </c>
      <c r="D22" s="11" t="s">
        <v>27</v>
      </c>
      <c r="E22" s="11" t="s">
        <v>27</v>
      </c>
      <c r="F22" s="11">
        <v>4602</v>
      </c>
      <c r="G22" s="11" t="s">
        <v>27</v>
      </c>
      <c r="H22" s="7">
        <f t="shared" si="0"/>
        <v>4602</v>
      </c>
    </row>
    <row r="23" spans="1:8" ht="16.5" customHeight="1" x14ac:dyDescent="0.25">
      <c r="A23" s="5" t="s">
        <v>57</v>
      </c>
      <c r="B23" s="11" t="s">
        <v>27</v>
      </c>
      <c r="C23" s="11" t="s">
        <v>27</v>
      </c>
      <c r="D23" s="11" t="s">
        <v>27</v>
      </c>
      <c r="E23" s="11" t="s">
        <v>27</v>
      </c>
      <c r="F23" s="11" t="s">
        <v>27</v>
      </c>
      <c r="G23" s="11">
        <v>183</v>
      </c>
      <c r="H23" s="7">
        <f t="shared" si="0"/>
        <v>183</v>
      </c>
    </row>
    <row r="24" spans="1:8" ht="28.5" customHeight="1" x14ac:dyDescent="0.25">
      <c r="A24" s="8" t="s">
        <v>11</v>
      </c>
      <c r="B24" s="7">
        <f t="shared" ref="B24:H24" si="3">SUM(B7:B23)</f>
        <v>1025</v>
      </c>
      <c r="C24" s="7">
        <f t="shared" si="3"/>
        <v>671</v>
      </c>
      <c r="D24" s="7">
        <f t="shared" si="3"/>
        <v>12772</v>
      </c>
      <c r="E24" s="7">
        <f t="shared" si="3"/>
        <v>571</v>
      </c>
      <c r="F24" s="7">
        <f t="shared" si="3"/>
        <v>5370</v>
      </c>
      <c r="G24" s="7">
        <f t="shared" si="3"/>
        <v>183</v>
      </c>
      <c r="H24" s="7">
        <f t="shared" si="3"/>
        <v>20592</v>
      </c>
    </row>
    <row r="25" spans="1:8" x14ac:dyDescent="0.25">
      <c r="A25" s="3"/>
      <c r="B25" s="10"/>
      <c r="C25" s="10"/>
      <c r="D25" s="10"/>
      <c r="E25" s="10"/>
      <c r="F25" s="10"/>
      <c r="G25" s="10"/>
      <c r="H25" s="10"/>
    </row>
    <row r="26" spans="1:8" x14ac:dyDescent="0.25">
      <c r="A26" s="3"/>
      <c r="B26" s="10"/>
      <c r="C26" s="10"/>
      <c r="D26" s="10"/>
      <c r="E26" s="10"/>
      <c r="F26" s="10"/>
      <c r="G26" s="10"/>
      <c r="H26" s="10"/>
    </row>
    <row r="27" spans="1:8" x14ac:dyDescent="0.25">
      <c r="A27" s="9" t="s">
        <v>18</v>
      </c>
      <c r="B27" s="9"/>
    </row>
    <row r="28" spans="1:8" ht="49.5" customHeight="1" x14ac:dyDescent="0.25">
      <c r="A28" s="13" t="s">
        <v>15</v>
      </c>
      <c r="B28" s="14" t="s">
        <v>16</v>
      </c>
    </row>
    <row r="29" spans="1:8" ht="16.5" customHeight="1" x14ac:dyDescent="0.25">
      <c r="A29" s="5" t="s">
        <v>119</v>
      </c>
      <c r="B29" s="6">
        <v>8489</v>
      </c>
    </row>
    <row r="30" spans="1:8" ht="16.5" customHeight="1" x14ac:dyDescent="0.25">
      <c r="A30" s="5" t="s">
        <v>118</v>
      </c>
      <c r="B30" s="6">
        <v>5793</v>
      </c>
    </row>
    <row r="31" spans="1:8" ht="28.5" customHeight="1" x14ac:dyDescent="0.25">
      <c r="A31" s="8" t="s">
        <v>17</v>
      </c>
      <c r="B31" s="7">
        <f>SUM(B29:B30)</f>
        <v>14282</v>
      </c>
    </row>
    <row r="32" spans="1:8" x14ac:dyDescent="0.25">
      <c r="A32" s="3"/>
      <c r="B32" s="10"/>
    </row>
    <row r="34" spans="1:2" s="4" customFormat="1" x14ac:dyDescent="0.25">
      <c r="A34" s="3" t="s">
        <v>19</v>
      </c>
    </row>
    <row r="35" spans="1:2" ht="31.5" customHeight="1" x14ac:dyDescent="0.25">
      <c r="A35" s="13" t="s">
        <v>39</v>
      </c>
      <c r="B35" s="13" t="s">
        <v>20</v>
      </c>
    </row>
    <row r="36" spans="1:2" ht="16.5" customHeight="1" x14ac:dyDescent="0.25">
      <c r="A36" s="5" t="s">
        <v>21</v>
      </c>
      <c r="B36" s="12">
        <v>120</v>
      </c>
    </row>
    <row r="37" spans="1:2" ht="16.5" customHeight="1" x14ac:dyDescent="0.25">
      <c r="A37" s="5" t="s">
        <v>22</v>
      </c>
      <c r="B37" s="12">
        <v>91</v>
      </c>
    </row>
    <row r="38" spans="1:2" ht="16.5" customHeight="1" x14ac:dyDescent="0.25">
      <c r="A38" s="5" t="s">
        <v>23</v>
      </c>
      <c r="B38" s="12">
        <v>114</v>
      </c>
    </row>
    <row r="39" spans="1:2" ht="16.5" customHeight="1" x14ac:dyDescent="0.25">
      <c r="A39" s="5" t="s">
        <v>24</v>
      </c>
      <c r="B39" s="12">
        <v>64</v>
      </c>
    </row>
    <row r="40" spans="1:2" ht="16.5" customHeight="1" x14ac:dyDescent="0.25">
      <c r="A40" s="5" t="s">
        <v>161</v>
      </c>
      <c r="B40" s="12">
        <v>13</v>
      </c>
    </row>
    <row r="41" spans="1:2" ht="16.5" customHeight="1" x14ac:dyDescent="0.25">
      <c r="A41" s="5" t="s">
        <v>134</v>
      </c>
      <c r="B41" s="12">
        <v>91</v>
      </c>
    </row>
    <row r="42" spans="1:2" ht="16.5" customHeight="1" x14ac:dyDescent="0.25">
      <c r="A42" s="5" t="s">
        <v>25</v>
      </c>
      <c r="B42" s="12">
        <v>120</v>
      </c>
    </row>
    <row r="43" spans="1:2" x14ac:dyDescent="0.25">
      <c r="A43" s="3" t="s">
        <v>165</v>
      </c>
    </row>
    <row r="44" spans="1:2" x14ac:dyDescent="0.25">
      <c r="A44" s="3"/>
    </row>
    <row r="46" spans="1:2" x14ac:dyDescent="0.25">
      <c r="A46" s="3" t="s">
        <v>28</v>
      </c>
    </row>
    <row r="47" spans="1:2" ht="31.5" customHeight="1" x14ac:dyDescent="0.25">
      <c r="A47" s="13" t="s">
        <v>29</v>
      </c>
      <c r="B47" s="13" t="s">
        <v>20</v>
      </c>
    </row>
    <row r="48" spans="1:2" ht="123" customHeight="1" x14ac:dyDescent="0.25">
      <c r="A48" s="15"/>
      <c r="B48" s="12">
        <v>6</v>
      </c>
    </row>
    <row r="51" spans="1:8" x14ac:dyDescent="0.25">
      <c r="A51" s="9" t="s">
        <v>200</v>
      </c>
      <c r="B51" s="9"/>
      <c r="C51" s="9"/>
      <c r="D51" s="9"/>
      <c r="E51" s="9"/>
      <c r="F51" s="9"/>
      <c r="G51" s="9"/>
      <c r="H51" s="9"/>
    </row>
    <row r="52" spans="1:8" s="4" customFormat="1" ht="31.5" customHeight="1" x14ac:dyDescent="0.25">
      <c r="A52" s="13" t="s">
        <v>0</v>
      </c>
      <c r="B52" s="14" t="s">
        <v>40</v>
      </c>
      <c r="C52" s="16"/>
      <c r="G52" s="17"/>
    </row>
    <row r="53" spans="1:8" ht="16.5" customHeight="1" x14ac:dyDescent="0.25">
      <c r="A53" s="5" t="s">
        <v>49</v>
      </c>
      <c r="B53" s="11">
        <v>599</v>
      </c>
      <c r="C53" s="18"/>
      <c r="D53" s="19"/>
      <c r="E53" s="19"/>
      <c r="F53" s="19"/>
      <c r="G53" s="19"/>
      <c r="H53" s="10"/>
    </row>
    <row r="54" spans="1:8" ht="16.5" customHeight="1" x14ac:dyDescent="0.25">
      <c r="A54" s="5" t="s">
        <v>9</v>
      </c>
      <c r="B54" s="11">
        <v>358</v>
      </c>
      <c r="C54" s="18"/>
      <c r="D54" s="19"/>
      <c r="E54" s="19"/>
      <c r="F54" s="19"/>
      <c r="G54" s="19"/>
      <c r="H54" s="10"/>
    </row>
    <row r="55" spans="1:8" ht="16.5" customHeight="1" x14ac:dyDescent="0.25">
      <c r="A55" s="5" t="s">
        <v>75</v>
      </c>
      <c r="B55" s="11">
        <v>105</v>
      </c>
      <c r="C55" s="18"/>
      <c r="D55" s="19"/>
      <c r="E55" s="19"/>
      <c r="F55" s="19"/>
      <c r="G55" s="19"/>
      <c r="H55" s="10"/>
    </row>
    <row r="56" spans="1:8" ht="16.5" customHeight="1" x14ac:dyDescent="0.25">
      <c r="A56" s="5" t="s">
        <v>57</v>
      </c>
      <c r="B56" s="11">
        <v>183</v>
      </c>
      <c r="C56" s="18"/>
      <c r="D56" s="19"/>
      <c r="E56" s="19"/>
      <c r="F56" s="19"/>
      <c r="G56" s="19"/>
      <c r="H56" s="10"/>
    </row>
    <row r="57" spans="1:8" ht="16.5" customHeight="1" x14ac:dyDescent="0.25">
      <c r="A57" s="5" t="s">
        <v>80</v>
      </c>
      <c r="B57" s="11">
        <v>4602</v>
      </c>
      <c r="C57" s="18"/>
      <c r="D57" s="19"/>
      <c r="E57" s="19"/>
      <c r="F57" s="19"/>
      <c r="G57" s="19"/>
      <c r="H57" s="10"/>
    </row>
    <row r="58" spans="1:8" ht="28.5" customHeight="1" x14ac:dyDescent="0.25">
      <c r="A58" s="8" t="s">
        <v>11</v>
      </c>
      <c r="B58" s="7">
        <f>SUM(B53:B57)</f>
        <v>5847</v>
      </c>
      <c r="C58" s="20"/>
      <c r="D58" s="10"/>
      <c r="E58" s="10"/>
      <c r="F58" s="10"/>
      <c r="G58" s="10"/>
      <c r="H58" s="10"/>
    </row>
    <row r="61" spans="1:8" x14ac:dyDescent="0.25">
      <c r="A61" s="9" t="s">
        <v>202</v>
      </c>
      <c r="B61" s="9"/>
      <c r="C61" s="9"/>
      <c r="D61" s="9"/>
      <c r="E61" s="9"/>
      <c r="F61" s="9"/>
      <c r="G61" s="9"/>
      <c r="H61" s="9"/>
    </row>
    <row r="62" spans="1:8" s="4" customFormat="1" ht="46.5" customHeight="1" x14ac:dyDescent="0.25">
      <c r="A62" s="13" t="s">
        <v>15</v>
      </c>
      <c r="B62" s="13" t="s">
        <v>201</v>
      </c>
      <c r="C62" s="14" t="s">
        <v>84</v>
      </c>
      <c r="G62" s="17"/>
    </row>
    <row r="63" spans="1:8" ht="16.5" customHeight="1" x14ac:dyDescent="0.25">
      <c r="A63" s="5" t="s">
        <v>204</v>
      </c>
      <c r="B63" s="12" t="s">
        <v>220</v>
      </c>
      <c r="C63" s="30">
        <v>2</v>
      </c>
      <c r="D63" s="19"/>
      <c r="E63" s="19"/>
      <c r="F63" s="19"/>
      <c r="G63" s="19"/>
      <c r="H63" s="10"/>
    </row>
    <row r="64" spans="1:8" ht="16.5" customHeight="1" x14ac:dyDescent="0.25">
      <c r="A64" s="5" t="s">
        <v>209</v>
      </c>
      <c r="B64" s="12" t="s">
        <v>225</v>
      </c>
      <c r="C64" s="30">
        <v>2</v>
      </c>
      <c r="D64" s="19"/>
      <c r="E64" s="19"/>
      <c r="F64" s="19"/>
      <c r="G64" s="19"/>
      <c r="H64" s="10"/>
    </row>
    <row r="65" spans="1:8" ht="16.5" customHeight="1" x14ac:dyDescent="0.25">
      <c r="A65" s="5" t="s">
        <v>62</v>
      </c>
      <c r="B65" s="28" t="s">
        <v>27</v>
      </c>
      <c r="C65" s="11">
        <v>200</v>
      </c>
      <c r="D65" s="19"/>
      <c r="E65" s="19"/>
      <c r="F65" s="19"/>
      <c r="G65" s="19"/>
      <c r="H65" s="10"/>
    </row>
    <row r="66" spans="1:8" ht="16.5" customHeight="1" x14ac:dyDescent="0.25">
      <c r="A66" s="5" t="s">
        <v>57</v>
      </c>
      <c r="B66" s="28" t="s">
        <v>27</v>
      </c>
      <c r="C66" s="11">
        <f>258+446+200</f>
        <v>904</v>
      </c>
      <c r="D66" s="19"/>
      <c r="E66" s="19"/>
      <c r="F66" s="19"/>
      <c r="G66" s="19"/>
      <c r="H66" s="10"/>
    </row>
  </sheetData>
  <sheetProtection algorithmName="SHA-512" hashValue="cMXZFcsD1zlVHN/JKeWhdbNOu/8phdzh9Dk35oJDpy2rRhYxEAPZGbk0i2IWb1D1eR4moC5LsVoeQ1X5dIcoDA==" saltValue="3uiGPYupuV3sCRKsv9EGdQ==" spinCount="100000" sheet="1" objects="1" scenarios="1" selectLockedCells="1" selectUnlockedCells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3E380-2C09-4FD5-9F31-516495B146CE}">
  <dimension ref="A1:C25"/>
  <sheetViews>
    <sheetView workbookViewId="0">
      <selection activeCell="A7" sqref="A7"/>
    </sheetView>
  </sheetViews>
  <sheetFormatPr baseColWidth="10" defaultRowHeight="13.5" x14ac:dyDescent="0.25"/>
  <cols>
    <col min="1" max="1" width="26.7109375" style="1" customWidth="1"/>
    <col min="2" max="16384" width="11.42578125" style="2"/>
  </cols>
  <sheetData>
    <row r="1" spans="1:3" x14ac:dyDescent="0.25">
      <c r="A1" s="3" t="s">
        <v>167</v>
      </c>
    </row>
    <row r="3" spans="1:3" x14ac:dyDescent="0.25">
      <c r="A3" s="3" t="s">
        <v>168</v>
      </c>
    </row>
    <row r="4" spans="1:3" x14ac:dyDescent="0.25">
      <c r="A4" s="3"/>
    </row>
    <row r="5" spans="1:3" x14ac:dyDescent="0.25">
      <c r="A5" s="9" t="s">
        <v>36</v>
      </c>
      <c r="B5" s="9"/>
      <c r="C5" s="9"/>
    </row>
    <row r="6" spans="1:3" s="4" customFormat="1" ht="31.5" customHeight="1" x14ac:dyDescent="0.25">
      <c r="A6" s="13" t="s">
        <v>0</v>
      </c>
      <c r="B6" s="13" t="s">
        <v>37</v>
      </c>
      <c r="C6" s="13" t="s">
        <v>10</v>
      </c>
    </row>
    <row r="7" spans="1:3" ht="16.5" customHeight="1" x14ac:dyDescent="0.25">
      <c r="A7" s="5" t="s">
        <v>5</v>
      </c>
      <c r="B7" s="11">
        <v>130</v>
      </c>
      <c r="C7" s="7">
        <f>SUM(B7:B7)</f>
        <v>130</v>
      </c>
    </row>
    <row r="8" spans="1:3" ht="28.5" customHeight="1" x14ac:dyDescent="0.25">
      <c r="A8" s="8" t="s">
        <v>11</v>
      </c>
      <c r="B8" s="7">
        <f>SUM(B7:B7)</f>
        <v>130</v>
      </c>
      <c r="C8" s="7">
        <f>SUM(C7:C7)</f>
        <v>130</v>
      </c>
    </row>
    <row r="9" spans="1:3" x14ac:dyDescent="0.25">
      <c r="A9" s="3"/>
      <c r="B9" s="10"/>
      <c r="C9" s="10"/>
    </row>
    <row r="10" spans="1:3" x14ac:dyDescent="0.25">
      <c r="A10" s="3"/>
      <c r="B10" s="10"/>
      <c r="C10" s="10"/>
    </row>
    <row r="11" spans="1:3" x14ac:dyDescent="0.25">
      <c r="A11" s="9" t="s">
        <v>18</v>
      </c>
      <c r="B11" s="9"/>
    </row>
    <row r="12" spans="1:3" ht="49.5" customHeight="1" x14ac:dyDescent="0.25">
      <c r="A12" s="13" t="s">
        <v>15</v>
      </c>
      <c r="B12" s="14" t="s">
        <v>16</v>
      </c>
    </row>
    <row r="13" spans="1:3" ht="16.5" customHeight="1" x14ac:dyDescent="0.25">
      <c r="A13" s="5" t="s">
        <v>119</v>
      </c>
      <c r="B13" s="6">
        <v>50</v>
      </c>
    </row>
    <row r="14" spans="1:3" ht="28.5" customHeight="1" x14ac:dyDescent="0.25">
      <c r="A14" s="8" t="s">
        <v>17</v>
      </c>
      <c r="B14" s="7">
        <f>SUM(B13:B13)</f>
        <v>50</v>
      </c>
    </row>
    <row r="15" spans="1:3" x14ac:dyDescent="0.25">
      <c r="A15" s="3"/>
    </row>
    <row r="17" spans="1:3" x14ac:dyDescent="0.25">
      <c r="A17" s="3" t="s">
        <v>28</v>
      </c>
    </row>
    <row r="18" spans="1:3" ht="31.5" customHeight="1" x14ac:dyDescent="0.25">
      <c r="A18" s="13" t="s">
        <v>29</v>
      </c>
      <c r="B18" s="13" t="s">
        <v>20</v>
      </c>
    </row>
    <row r="19" spans="1:3" ht="123" customHeight="1" x14ac:dyDescent="0.25">
      <c r="A19" s="21"/>
      <c r="B19" s="12">
        <v>1</v>
      </c>
    </row>
    <row r="22" spans="1:3" x14ac:dyDescent="0.25">
      <c r="A22" s="9" t="s">
        <v>200</v>
      </c>
      <c r="B22" s="9"/>
      <c r="C22" s="9"/>
    </row>
    <row r="23" spans="1:3" s="4" customFormat="1" ht="31.5" customHeight="1" x14ac:dyDescent="0.25">
      <c r="A23" s="13" t="s">
        <v>0</v>
      </c>
      <c r="B23" s="14" t="s">
        <v>40</v>
      </c>
    </row>
    <row r="24" spans="1:3" ht="16.5" customHeight="1" x14ac:dyDescent="0.25">
      <c r="A24" s="5" t="s">
        <v>5</v>
      </c>
      <c r="B24" s="11">
        <v>130</v>
      </c>
      <c r="C24" s="10"/>
    </row>
    <row r="25" spans="1:3" ht="28.5" customHeight="1" x14ac:dyDescent="0.25">
      <c r="A25" s="8" t="s">
        <v>11</v>
      </c>
      <c r="B25" s="7">
        <f>SUM(B24:B24)</f>
        <v>130</v>
      </c>
      <c r="C25" s="10"/>
    </row>
  </sheetData>
  <sheetProtection algorithmName="SHA-512" hashValue="3qxz8Sn10MrlzQPm7DK2SYvgyMu2rfweetj1I8gjUdMsOLS6CHD/B4Wj9oTTrGwnxAssEJQbP9DlMnydrnqN6g==" saltValue="grngIEM8ZcqeXb9b2AWjTQ==" spinCount="100000" sheet="1" objects="1" scenarios="1" selectLockedCells="1" selectUnlockedCells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4346F-4744-43C1-9229-967A733CCACE}">
  <dimension ref="A1:H56"/>
  <sheetViews>
    <sheetView topLeftCell="A20" workbookViewId="0">
      <selection activeCell="A48" sqref="A48"/>
    </sheetView>
  </sheetViews>
  <sheetFormatPr baseColWidth="10" defaultRowHeight="13.5" x14ac:dyDescent="0.25"/>
  <cols>
    <col min="1" max="1" width="26.7109375" style="1" customWidth="1"/>
    <col min="2" max="16384" width="11.42578125" style="2"/>
  </cols>
  <sheetData>
    <row r="1" spans="1:8" x14ac:dyDescent="0.25">
      <c r="A1" s="3" t="s">
        <v>150</v>
      </c>
    </row>
    <row r="3" spans="1:8" x14ac:dyDescent="0.25">
      <c r="A3" s="3" t="s">
        <v>151</v>
      </c>
    </row>
    <row r="4" spans="1:8" x14ac:dyDescent="0.25">
      <c r="A4" s="3"/>
    </row>
    <row r="5" spans="1:8" x14ac:dyDescent="0.25">
      <c r="A5" s="9" t="s">
        <v>36</v>
      </c>
      <c r="B5" s="9"/>
      <c r="C5" s="9"/>
      <c r="D5" s="9"/>
      <c r="E5" s="9"/>
      <c r="F5" s="9"/>
      <c r="G5" s="9"/>
      <c r="H5" s="9"/>
    </row>
    <row r="6" spans="1:8" s="4" customFormat="1" ht="31.5" customHeight="1" x14ac:dyDescent="0.25">
      <c r="A6" s="13" t="s">
        <v>0</v>
      </c>
      <c r="B6" s="13" t="s">
        <v>1</v>
      </c>
      <c r="C6" s="13" t="s">
        <v>2</v>
      </c>
      <c r="D6" s="13" t="s">
        <v>74</v>
      </c>
      <c r="E6" s="14" t="s">
        <v>88</v>
      </c>
      <c r="F6" s="14" t="s">
        <v>91</v>
      </c>
      <c r="G6" s="14" t="s">
        <v>34</v>
      </c>
      <c r="H6" s="13" t="s">
        <v>10</v>
      </c>
    </row>
    <row r="7" spans="1:8" ht="16.5" customHeight="1" x14ac:dyDescent="0.25">
      <c r="A7" s="5" t="s">
        <v>31</v>
      </c>
      <c r="B7" s="11" t="s">
        <v>27</v>
      </c>
      <c r="C7" s="11" t="s">
        <v>27</v>
      </c>
      <c r="D7" s="11" t="s">
        <v>27</v>
      </c>
      <c r="E7" s="11" t="s">
        <v>27</v>
      </c>
      <c r="F7" s="11" t="s">
        <v>27</v>
      </c>
      <c r="G7" s="11">
        <v>768</v>
      </c>
      <c r="H7" s="7">
        <f t="shared" ref="H7:H13" si="0">SUM(B7:G7)</f>
        <v>768</v>
      </c>
    </row>
    <row r="8" spans="1:8" ht="16.5" customHeight="1" x14ac:dyDescent="0.25">
      <c r="A8" s="5" t="s">
        <v>32</v>
      </c>
      <c r="B8" s="11" t="s">
        <v>27</v>
      </c>
      <c r="C8" s="11">
        <v>122</v>
      </c>
      <c r="D8" s="11" t="s">
        <v>27</v>
      </c>
      <c r="E8" s="11" t="s">
        <v>27</v>
      </c>
      <c r="F8" s="11" t="s">
        <v>27</v>
      </c>
      <c r="G8" s="11" t="s">
        <v>27</v>
      </c>
      <c r="H8" s="7">
        <f t="shared" si="0"/>
        <v>122</v>
      </c>
    </row>
    <row r="9" spans="1:8" ht="16.5" customHeight="1" x14ac:dyDescent="0.25">
      <c r="A9" s="5" t="s">
        <v>96</v>
      </c>
      <c r="B9" s="11" t="s">
        <v>27</v>
      </c>
      <c r="C9" s="11" t="s">
        <v>27</v>
      </c>
      <c r="D9" s="11" t="s">
        <v>27</v>
      </c>
      <c r="E9" s="11" t="s">
        <v>27</v>
      </c>
      <c r="F9" s="11">
        <v>3</v>
      </c>
      <c r="G9" s="11" t="s">
        <v>27</v>
      </c>
      <c r="H9" s="7">
        <f t="shared" si="0"/>
        <v>3</v>
      </c>
    </row>
    <row r="10" spans="1:8" ht="16.5" customHeight="1" x14ac:dyDescent="0.25">
      <c r="A10" s="5" t="s">
        <v>30</v>
      </c>
      <c r="B10" s="11" t="s">
        <v>27</v>
      </c>
      <c r="C10" s="11">
        <v>72</v>
      </c>
      <c r="D10" s="11" t="s">
        <v>27</v>
      </c>
      <c r="E10" s="11" t="s">
        <v>27</v>
      </c>
      <c r="F10" s="11" t="s">
        <v>27</v>
      </c>
      <c r="G10" s="11" t="s">
        <v>27</v>
      </c>
      <c r="H10" s="7">
        <f t="shared" si="0"/>
        <v>72</v>
      </c>
    </row>
    <row r="11" spans="1:8" ht="16.5" customHeight="1" x14ac:dyDescent="0.25">
      <c r="A11" s="5" t="s">
        <v>79</v>
      </c>
      <c r="B11" s="11">
        <v>60</v>
      </c>
      <c r="C11" s="11">
        <v>15</v>
      </c>
      <c r="D11" s="11">
        <v>92</v>
      </c>
      <c r="E11" s="11" t="s">
        <v>27</v>
      </c>
      <c r="F11" s="11" t="s">
        <v>27</v>
      </c>
      <c r="G11" s="11" t="s">
        <v>27</v>
      </c>
      <c r="H11" s="7">
        <f t="shared" si="0"/>
        <v>167</v>
      </c>
    </row>
    <row r="12" spans="1:8" ht="16.5" customHeight="1" x14ac:dyDescent="0.25">
      <c r="A12" s="5" t="s">
        <v>4</v>
      </c>
      <c r="B12" s="11">
        <v>67</v>
      </c>
      <c r="C12" s="11" t="s">
        <v>27</v>
      </c>
      <c r="D12" s="11" t="s">
        <v>27</v>
      </c>
      <c r="E12" s="11" t="s">
        <v>27</v>
      </c>
      <c r="F12" s="11" t="s">
        <v>27</v>
      </c>
      <c r="G12" s="11" t="s">
        <v>27</v>
      </c>
      <c r="H12" s="7">
        <f t="shared" si="0"/>
        <v>67</v>
      </c>
    </row>
    <row r="13" spans="1:8" ht="16.5" customHeight="1" x14ac:dyDescent="0.25">
      <c r="A13" s="5" t="s">
        <v>63</v>
      </c>
      <c r="B13" s="11">
        <v>249</v>
      </c>
      <c r="C13" s="11" t="s">
        <v>27</v>
      </c>
      <c r="D13" s="11" t="s">
        <v>27</v>
      </c>
      <c r="E13" s="11" t="s">
        <v>27</v>
      </c>
      <c r="F13" s="11" t="s">
        <v>27</v>
      </c>
      <c r="G13" s="11" t="s">
        <v>27</v>
      </c>
      <c r="H13" s="7">
        <f t="shared" si="0"/>
        <v>249</v>
      </c>
    </row>
    <row r="14" spans="1:8" ht="16.5" customHeight="1" x14ac:dyDescent="0.25">
      <c r="A14" s="5" t="s">
        <v>100</v>
      </c>
      <c r="B14" s="11">
        <v>51</v>
      </c>
      <c r="C14" s="11" t="s">
        <v>27</v>
      </c>
      <c r="D14" s="11" t="s">
        <v>27</v>
      </c>
      <c r="E14" s="11" t="s">
        <v>27</v>
      </c>
      <c r="F14" s="11" t="s">
        <v>27</v>
      </c>
      <c r="G14" s="11" t="s">
        <v>27</v>
      </c>
      <c r="H14" s="7">
        <f t="shared" ref="H14:H20" si="1">SUM(B14:G14)</f>
        <v>51</v>
      </c>
    </row>
    <row r="15" spans="1:8" ht="16.5" customHeight="1" x14ac:dyDescent="0.25">
      <c r="A15" s="5" t="s">
        <v>7</v>
      </c>
      <c r="B15" s="11" t="s">
        <v>27</v>
      </c>
      <c r="C15" s="11">
        <v>55</v>
      </c>
      <c r="D15" s="11" t="s">
        <v>27</v>
      </c>
      <c r="E15" s="11" t="s">
        <v>27</v>
      </c>
      <c r="F15" s="11" t="s">
        <v>27</v>
      </c>
      <c r="G15" s="11" t="s">
        <v>27</v>
      </c>
      <c r="H15" s="7">
        <f t="shared" si="1"/>
        <v>55</v>
      </c>
    </row>
    <row r="16" spans="1:8" ht="16.5" customHeight="1" x14ac:dyDescent="0.25">
      <c r="A16" s="5" t="s">
        <v>75</v>
      </c>
      <c r="B16" s="11">
        <v>13</v>
      </c>
      <c r="C16" s="11" t="s">
        <v>27</v>
      </c>
      <c r="D16" s="11" t="s">
        <v>27</v>
      </c>
      <c r="E16" s="11" t="s">
        <v>27</v>
      </c>
      <c r="F16" s="11" t="s">
        <v>27</v>
      </c>
      <c r="G16" s="11" t="s">
        <v>27</v>
      </c>
      <c r="H16" s="7">
        <f t="shared" si="1"/>
        <v>13</v>
      </c>
    </row>
    <row r="17" spans="1:8" ht="16.5" customHeight="1" x14ac:dyDescent="0.25">
      <c r="A17" s="5" t="s">
        <v>26</v>
      </c>
      <c r="B17" s="11">
        <v>9</v>
      </c>
      <c r="C17" s="11" t="s">
        <v>27</v>
      </c>
      <c r="D17" s="11" t="s">
        <v>27</v>
      </c>
      <c r="E17" s="11" t="s">
        <v>27</v>
      </c>
      <c r="F17" s="11" t="s">
        <v>27</v>
      </c>
      <c r="G17" s="11" t="s">
        <v>27</v>
      </c>
      <c r="H17" s="7">
        <f t="shared" si="1"/>
        <v>9</v>
      </c>
    </row>
    <row r="18" spans="1:8" ht="16.5" customHeight="1" x14ac:dyDescent="0.25">
      <c r="A18" s="5" t="s">
        <v>43</v>
      </c>
      <c r="B18" s="11" t="s">
        <v>27</v>
      </c>
      <c r="C18" s="11">
        <v>63</v>
      </c>
      <c r="D18" s="11">
        <v>208</v>
      </c>
      <c r="E18" s="11" t="s">
        <v>27</v>
      </c>
      <c r="F18" s="11" t="s">
        <v>27</v>
      </c>
      <c r="G18" s="11" t="s">
        <v>27</v>
      </c>
      <c r="H18" s="7">
        <f>SUM(B18:G18)</f>
        <v>271</v>
      </c>
    </row>
    <row r="19" spans="1:8" ht="16.5" customHeight="1" x14ac:dyDescent="0.25">
      <c r="A19" s="5" t="s">
        <v>116</v>
      </c>
      <c r="B19" s="11">
        <v>26</v>
      </c>
      <c r="C19" s="11" t="s">
        <v>27</v>
      </c>
      <c r="D19" s="11">
        <v>803</v>
      </c>
      <c r="E19" s="11">
        <v>490</v>
      </c>
      <c r="F19" s="11" t="s">
        <v>27</v>
      </c>
      <c r="G19" s="11" t="s">
        <v>27</v>
      </c>
      <c r="H19" s="7">
        <f t="shared" si="1"/>
        <v>1319</v>
      </c>
    </row>
    <row r="20" spans="1:8" ht="16.5" customHeight="1" x14ac:dyDescent="0.25">
      <c r="A20" s="5" t="s">
        <v>153</v>
      </c>
      <c r="B20" s="11" t="s">
        <v>27</v>
      </c>
      <c r="C20" s="11" t="s">
        <v>27</v>
      </c>
      <c r="D20" s="11">
        <v>1708</v>
      </c>
      <c r="E20" s="11" t="s">
        <v>27</v>
      </c>
      <c r="F20" s="11" t="s">
        <v>27</v>
      </c>
      <c r="G20" s="11" t="s">
        <v>27</v>
      </c>
      <c r="H20" s="7">
        <f t="shared" si="1"/>
        <v>1708</v>
      </c>
    </row>
    <row r="21" spans="1:8" ht="28.5" customHeight="1" x14ac:dyDescent="0.25">
      <c r="A21" s="8" t="s">
        <v>11</v>
      </c>
      <c r="B21" s="7">
        <f t="shared" ref="B21:H21" si="2">SUM(B7:B20)</f>
        <v>475</v>
      </c>
      <c r="C21" s="7">
        <f t="shared" si="2"/>
        <v>327</v>
      </c>
      <c r="D21" s="7">
        <f t="shared" si="2"/>
        <v>2811</v>
      </c>
      <c r="E21" s="7">
        <f t="shared" si="2"/>
        <v>490</v>
      </c>
      <c r="F21" s="7">
        <f t="shared" si="2"/>
        <v>3</v>
      </c>
      <c r="G21" s="7">
        <f t="shared" si="2"/>
        <v>768</v>
      </c>
      <c r="H21" s="7">
        <f t="shared" si="2"/>
        <v>4874</v>
      </c>
    </row>
    <row r="22" spans="1:8" x14ac:dyDescent="0.25">
      <c r="A22" s="3"/>
      <c r="B22" s="10"/>
      <c r="C22" s="10"/>
      <c r="D22" s="10"/>
      <c r="E22" s="10"/>
      <c r="F22" s="10"/>
      <c r="G22" s="10"/>
      <c r="H22" s="10"/>
    </row>
    <row r="23" spans="1:8" x14ac:dyDescent="0.25">
      <c r="A23" s="3"/>
      <c r="B23" s="10"/>
      <c r="C23" s="10"/>
      <c r="D23" s="10"/>
      <c r="E23" s="10"/>
      <c r="F23" s="10"/>
      <c r="G23" s="10"/>
      <c r="H23" s="10"/>
    </row>
    <row r="24" spans="1:8" x14ac:dyDescent="0.25">
      <c r="A24" s="9" t="s">
        <v>18</v>
      </c>
      <c r="B24" s="9"/>
    </row>
    <row r="25" spans="1:8" ht="49.5" customHeight="1" x14ac:dyDescent="0.25">
      <c r="A25" s="13" t="s">
        <v>15</v>
      </c>
      <c r="B25" s="14" t="s">
        <v>16</v>
      </c>
    </row>
    <row r="26" spans="1:8" ht="16.5" customHeight="1" x14ac:dyDescent="0.25">
      <c r="A26" s="5" t="s">
        <v>119</v>
      </c>
      <c r="B26" s="6">
        <v>399</v>
      </c>
    </row>
    <row r="27" spans="1:8" ht="16.5" customHeight="1" x14ac:dyDescent="0.25">
      <c r="A27" s="5" t="s">
        <v>118</v>
      </c>
      <c r="B27" s="6">
        <v>47</v>
      </c>
    </row>
    <row r="28" spans="1:8" ht="28.5" customHeight="1" x14ac:dyDescent="0.25">
      <c r="A28" s="8" t="s">
        <v>17</v>
      </c>
      <c r="B28" s="7">
        <f>SUM(B26:B27)</f>
        <v>446</v>
      </c>
    </row>
    <row r="29" spans="1:8" x14ac:dyDescent="0.25">
      <c r="A29" s="3"/>
      <c r="B29" s="10"/>
    </row>
    <row r="31" spans="1:8" s="4" customFormat="1" x14ac:dyDescent="0.25">
      <c r="A31" s="3" t="s">
        <v>19</v>
      </c>
    </row>
    <row r="32" spans="1:8" ht="31.5" customHeight="1" x14ac:dyDescent="0.25">
      <c r="A32" s="13" t="s">
        <v>39</v>
      </c>
      <c r="B32" s="13" t="s">
        <v>20</v>
      </c>
    </row>
    <row r="33" spans="1:8" ht="16.5" customHeight="1" x14ac:dyDescent="0.25">
      <c r="A33" s="5" t="s">
        <v>21</v>
      </c>
      <c r="B33" s="12">
        <v>7</v>
      </c>
    </row>
    <row r="34" spans="1:8" ht="16.5" customHeight="1" x14ac:dyDescent="0.25">
      <c r="A34" s="5" t="s">
        <v>22</v>
      </c>
      <c r="B34" s="12">
        <v>5</v>
      </c>
    </row>
    <row r="35" spans="1:8" ht="16.5" customHeight="1" x14ac:dyDescent="0.25">
      <c r="A35" s="5" t="s">
        <v>23</v>
      </c>
      <c r="B35" s="12">
        <v>5</v>
      </c>
    </row>
    <row r="36" spans="1:8" ht="16.5" customHeight="1" x14ac:dyDescent="0.25">
      <c r="A36" s="5" t="s">
        <v>24</v>
      </c>
      <c r="B36" s="12">
        <v>5</v>
      </c>
    </row>
    <row r="37" spans="1:8" ht="16.5" customHeight="1" x14ac:dyDescent="0.25">
      <c r="A37" s="5" t="s">
        <v>134</v>
      </c>
      <c r="B37" s="12">
        <v>5</v>
      </c>
    </row>
    <row r="38" spans="1:8" ht="16.5" customHeight="1" x14ac:dyDescent="0.25">
      <c r="A38" s="5" t="s">
        <v>25</v>
      </c>
      <c r="B38" s="12">
        <v>7</v>
      </c>
    </row>
    <row r="39" spans="1:8" ht="16.5" customHeight="1" x14ac:dyDescent="0.25">
      <c r="A39" s="5" t="s">
        <v>38</v>
      </c>
      <c r="B39" s="12">
        <v>8</v>
      </c>
    </row>
    <row r="40" spans="1:8" x14ac:dyDescent="0.25">
      <c r="A40" s="3" t="s">
        <v>154</v>
      </c>
    </row>
    <row r="41" spans="1:8" x14ac:dyDescent="0.25">
      <c r="A41" s="3"/>
    </row>
    <row r="43" spans="1:8" x14ac:dyDescent="0.25">
      <c r="A43" s="3" t="s">
        <v>28</v>
      </c>
    </row>
    <row r="44" spans="1:8" ht="31.5" customHeight="1" x14ac:dyDescent="0.25">
      <c r="A44" s="13" t="s">
        <v>29</v>
      </c>
      <c r="B44" s="13" t="s">
        <v>20</v>
      </c>
    </row>
    <row r="45" spans="1:8" ht="123" customHeight="1" x14ac:dyDescent="0.25">
      <c r="A45" s="21"/>
      <c r="B45" s="12">
        <v>3</v>
      </c>
    </row>
    <row r="48" spans="1:8" x14ac:dyDescent="0.25">
      <c r="A48" s="9" t="s">
        <v>200</v>
      </c>
      <c r="B48" s="9"/>
      <c r="C48" s="9"/>
      <c r="D48" s="9"/>
      <c r="E48" s="9"/>
      <c r="F48" s="9"/>
      <c r="G48" s="9"/>
      <c r="H48" s="9"/>
    </row>
    <row r="49" spans="1:8" s="4" customFormat="1" ht="31.5" customHeight="1" x14ac:dyDescent="0.25">
      <c r="A49" s="13" t="s">
        <v>0</v>
      </c>
      <c r="B49" s="14" t="s">
        <v>40</v>
      </c>
    </row>
    <row r="50" spans="1:8" ht="16.5" customHeight="1" x14ac:dyDescent="0.25">
      <c r="A50" s="5" t="s">
        <v>31</v>
      </c>
      <c r="B50" s="11">
        <v>768</v>
      </c>
      <c r="C50" s="19"/>
      <c r="D50" s="19"/>
      <c r="E50" s="19"/>
      <c r="F50" s="19"/>
      <c r="G50" s="19"/>
      <c r="H50" s="10"/>
    </row>
    <row r="51" spans="1:8" ht="16.5" customHeight="1" x14ac:dyDescent="0.25">
      <c r="A51" s="5" t="s">
        <v>152</v>
      </c>
      <c r="B51" s="11">
        <v>13</v>
      </c>
      <c r="C51" s="19"/>
      <c r="D51" s="19"/>
      <c r="E51" s="19"/>
      <c r="F51" s="19"/>
      <c r="G51" s="19"/>
      <c r="H51" s="10"/>
    </row>
    <row r="52" spans="1:8" ht="16.5" customHeight="1" x14ac:dyDescent="0.25">
      <c r="A52" s="5" t="s">
        <v>26</v>
      </c>
      <c r="B52" s="11">
        <v>9</v>
      </c>
      <c r="C52" s="19"/>
      <c r="D52" s="19"/>
      <c r="E52" s="19"/>
      <c r="F52" s="19"/>
      <c r="G52" s="19"/>
      <c r="H52" s="10"/>
    </row>
    <row r="53" spans="1:8" ht="16.5" customHeight="1" x14ac:dyDescent="0.25">
      <c r="A53" s="5" t="s">
        <v>43</v>
      </c>
      <c r="B53" s="11">
        <v>271</v>
      </c>
      <c r="C53" s="19"/>
      <c r="D53" s="19"/>
      <c r="E53" s="19"/>
      <c r="F53" s="19"/>
      <c r="G53" s="19"/>
      <c r="H53" s="10"/>
    </row>
    <row r="54" spans="1:8" ht="16.5" customHeight="1" x14ac:dyDescent="0.25">
      <c r="A54" s="5" t="s">
        <v>116</v>
      </c>
      <c r="B54" s="11">
        <v>1319</v>
      </c>
      <c r="C54" s="19"/>
      <c r="D54" s="19"/>
      <c r="E54" s="19"/>
      <c r="F54" s="19"/>
      <c r="G54" s="19"/>
      <c r="H54" s="10"/>
    </row>
    <row r="55" spans="1:8" ht="16.5" customHeight="1" x14ac:dyDescent="0.25">
      <c r="A55" s="5" t="s">
        <v>153</v>
      </c>
      <c r="B55" s="11">
        <v>1708</v>
      </c>
      <c r="C55" s="19"/>
      <c r="D55" s="19"/>
      <c r="E55" s="19"/>
      <c r="F55" s="19"/>
      <c r="G55" s="19"/>
      <c r="H55" s="10"/>
    </row>
    <row r="56" spans="1:8" ht="28.5" customHeight="1" x14ac:dyDescent="0.25">
      <c r="A56" s="8" t="s">
        <v>11</v>
      </c>
      <c r="B56" s="7">
        <f>SUM(B50:B55)</f>
        <v>4088</v>
      </c>
      <c r="C56" s="10"/>
      <c r="D56" s="10"/>
      <c r="E56" s="10"/>
      <c r="F56" s="10"/>
      <c r="G56" s="10"/>
      <c r="H56" s="10"/>
    </row>
  </sheetData>
  <sheetProtection algorithmName="SHA-512" hashValue="+m4934RajO5gPclKxfeQn3VBeO4y+GgKzp0QogQDyQDRE4dJpXf7g/vh4OPF6N+rccOXURSO/TU10ha+A/Z+dQ==" saltValue="Vt9Qxg/3E6YntFqf/HCOnw==" spinCount="100000" sheet="1" objects="1" scenarios="1" selectLockedCells="1" selectUnlockedCells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8CB1F-7320-4DC3-AEA2-6CE8C165A61D}">
  <dimension ref="A1:D31"/>
  <sheetViews>
    <sheetView workbookViewId="0">
      <selection activeCell="A26" sqref="A26"/>
    </sheetView>
  </sheetViews>
  <sheetFormatPr baseColWidth="10" defaultRowHeight="13.5" x14ac:dyDescent="0.25"/>
  <cols>
    <col min="1" max="1" width="26.7109375" style="1" customWidth="1"/>
    <col min="2" max="16384" width="11.42578125" style="2"/>
  </cols>
  <sheetData>
    <row r="1" spans="1:4" x14ac:dyDescent="0.25">
      <c r="A1" s="3" t="s">
        <v>159</v>
      </c>
    </row>
    <row r="3" spans="1:4" x14ac:dyDescent="0.25">
      <c r="A3" s="3" t="s">
        <v>160</v>
      </c>
    </row>
    <row r="4" spans="1:4" x14ac:dyDescent="0.25">
      <c r="A4" s="3"/>
    </row>
    <row r="5" spans="1:4" x14ac:dyDescent="0.25">
      <c r="A5" s="9" t="s">
        <v>36</v>
      </c>
      <c r="B5" s="9"/>
      <c r="C5" s="9"/>
      <c r="D5" s="9"/>
    </row>
    <row r="6" spans="1:4" s="4" customFormat="1" ht="31.5" customHeight="1" x14ac:dyDescent="0.25">
      <c r="A6" s="13" t="s">
        <v>0</v>
      </c>
      <c r="B6" s="13" t="s">
        <v>2</v>
      </c>
      <c r="C6" s="13" t="s">
        <v>37</v>
      </c>
      <c r="D6" s="13" t="s">
        <v>10</v>
      </c>
    </row>
    <row r="7" spans="1:4" ht="16.5" customHeight="1" x14ac:dyDescent="0.25">
      <c r="A7" s="5" t="s">
        <v>79</v>
      </c>
      <c r="B7" s="11" t="s">
        <v>27</v>
      </c>
      <c r="C7" s="11">
        <v>8</v>
      </c>
      <c r="D7" s="7">
        <f>SUM(B7:C7)</f>
        <v>8</v>
      </c>
    </row>
    <row r="8" spans="1:4" ht="16.5" customHeight="1" x14ac:dyDescent="0.25">
      <c r="A8" s="5" t="s">
        <v>63</v>
      </c>
      <c r="B8" s="11" t="s">
        <v>27</v>
      </c>
      <c r="C8" s="11">
        <v>60</v>
      </c>
      <c r="D8" s="7">
        <f>SUM(B8:C8)</f>
        <v>60</v>
      </c>
    </row>
    <row r="9" spans="1:4" ht="16.5" customHeight="1" x14ac:dyDescent="0.25">
      <c r="A9" s="5" t="s">
        <v>157</v>
      </c>
      <c r="B9" s="11" t="s">
        <v>27</v>
      </c>
      <c r="C9" s="11">
        <v>12</v>
      </c>
      <c r="D9" s="7">
        <f>SUM(B9:C9)</f>
        <v>12</v>
      </c>
    </row>
    <row r="10" spans="1:4" ht="16.5" customHeight="1" x14ac:dyDescent="0.25">
      <c r="A10" s="5" t="s">
        <v>158</v>
      </c>
      <c r="B10" s="11">
        <v>12</v>
      </c>
      <c r="C10" s="11" t="s">
        <v>27</v>
      </c>
      <c r="D10" s="7">
        <f>SUM(B10:C10)</f>
        <v>12</v>
      </c>
    </row>
    <row r="11" spans="1:4" ht="16.5" customHeight="1" x14ac:dyDescent="0.25">
      <c r="A11" s="5" t="s">
        <v>26</v>
      </c>
      <c r="B11" s="11" t="s">
        <v>27</v>
      </c>
      <c r="C11" s="11">
        <v>2</v>
      </c>
      <c r="D11" s="7">
        <f>SUM(B11:C11)</f>
        <v>2</v>
      </c>
    </row>
    <row r="12" spans="1:4" ht="28.5" customHeight="1" x14ac:dyDescent="0.25">
      <c r="A12" s="8" t="s">
        <v>11</v>
      </c>
      <c r="B12" s="7">
        <f>SUM(B7:B11)</f>
        <v>12</v>
      </c>
      <c r="C12" s="7">
        <f>SUM(C7:C11)</f>
        <v>82</v>
      </c>
      <c r="D12" s="7">
        <f>SUM(D7:D11)</f>
        <v>94</v>
      </c>
    </row>
    <row r="13" spans="1:4" x14ac:dyDescent="0.25">
      <c r="A13" s="3"/>
      <c r="B13" s="10"/>
      <c r="C13" s="10"/>
      <c r="D13" s="10"/>
    </row>
    <row r="14" spans="1:4" x14ac:dyDescent="0.25">
      <c r="A14" s="3"/>
      <c r="B14" s="10"/>
      <c r="C14" s="10"/>
      <c r="D14" s="10"/>
    </row>
    <row r="15" spans="1:4" x14ac:dyDescent="0.25">
      <c r="A15" s="9" t="s">
        <v>18</v>
      </c>
      <c r="B15" s="9"/>
    </row>
    <row r="16" spans="1:4" ht="49.5" customHeight="1" x14ac:dyDescent="0.25">
      <c r="A16" s="13" t="s">
        <v>15</v>
      </c>
      <c r="B16" s="14" t="s">
        <v>16</v>
      </c>
    </row>
    <row r="17" spans="1:4" ht="16.5" customHeight="1" x14ac:dyDescent="0.25">
      <c r="A17" s="5" t="s">
        <v>119</v>
      </c>
      <c r="B17" s="6">
        <v>28</v>
      </c>
    </row>
    <row r="18" spans="1:4" ht="28.5" customHeight="1" x14ac:dyDescent="0.25">
      <c r="A18" s="8" t="s">
        <v>17</v>
      </c>
      <c r="B18" s="7">
        <f>SUM(B17:B17)</f>
        <v>28</v>
      </c>
    </row>
    <row r="19" spans="1:4" x14ac:dyDescent="0.25">
      <c r="A19" s="3"/>
    </row>
    <row r="21" spans="1:4" x14ac:dyDescent="0.25">
      <c r="A21" s="3" t="s">
        <v>28</v>
      </c>
    </row>
    <row r="22" spans="1:4" ht="31.5" customHeight="1" x14ac:dyDescent="0.25">
      <c r="A22" s="13" t="s">
        <v>29</v>
      </c>
      <c r="B22" s="13" t="s">
        <v>20</v>
      </c>
    </row>
    <row r="23" spans="1:4" ht="123" customHeight="1" x14ac:dyDescent="0.25">
      <c r="A23" s="21"/>
      <c r="B23" s="12">
        <v>1</v>
      </c>
    </row>
    <row r="26" spans="1:4" x14ac:dyDescent="0.25">
      <c r="A26" s="9" t="s">
        <v>200</v>
      </c>
      <c r="B26" s="9"/>
      <c r="C26" s="9"/>
      <c r="D26" s="9"/>
    </row>
    <row r="27" spans="1:4" s="4" customFormat="1" ht="31.5" customHeight="1" x14ac:dyDescent="0.25">
      <c r="A27" s="13" t="s">
        <v>0</v>
      </c>
      <c r="B27" s="14" t="s">
        <v>40</v>
      </c>
    </row>
    <row r="28" spans="1:4" ht="16.5" customHeight="1" x14ac:dyDescent="0.25">
      <c r="A28" s="5" t="s">
        <v>157</v>
      </c>
      <c r="B28" s="11">
        <v>12</v>
      </c>
      <c r="C28" s="19"/>
      <c r="D28" s="10"/>
    </row>
    <row r="29" spans="1:4" ht="16.5" customHeight="1" x14ac:dyDescent="0.25">
      <c r="A29" s="5" t="s">
        <v>158</v>
      </c>
      <c r="B29" s="11">
        <v>12</v>
      </c>
      <c r="C29" s="19"/>
      <c r="D29" s="10"/>
    </row>
    <row r="30" spans="1:4" ht="16.5" customHeight="1" x14ac:dyDescent="0.25">
      <c r="A30" s="5" t="s">
        <v>26</v>
      </c>
      <c r="B30" s="11">
        <v>2</v>
      </c>
      <c r="C30" s="19"/>
      <c r="D30" s="10"/>
    </row>
    <row r="31" spans="1:4" ht="28.5" customHeight="1" x14ac:dyDescent="0.25">
      <c r="A31" s="8" t="s">
        <v>11</v>
      </c>
      <c r="B31" s="7">
        <f>SUM(B28:B30)</f>
        <v>26</v>
      </c>
      <c r="C31" s="10"/>
      <c r="D31" s="10"/>
    </row>
  </sheetData>
  <sheetProtection algorithmName="SHA-512" hashValue="tWSuaMs7rfXr9SeNvRRQc4SiHyis/Xndmp3HDUQYAEAYRBxXF/xDzqOcGSl0R8RWgmzhvyQHetO+SxCGWMJjHw==" saltValue="XFZ47p95E48pRXPJTf/ZCQ==" spinCount="100000" sheet="1" objects="1" scenarios="1" selectLockedCells="1" selectUnlockedCells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3E8C9-5291-43F2-97C4-C8153001BE3F}">
  <dimension ref="A1:C27"/>
  <sheetViews>
    <sheetView workbookViewId="0">
      <selection activeCell="A23" sqref="A23"/>
    </sheetView>
  </sheetViews>
  <sheetFormatPr baseColWidth="10" defaultRowHeight="13.5" x14ac:dyDescent="0.25"/>
  <cols>
    <col min="1" max="1" width="26.7109375" style="1" customWidth="1"/>
    <col min="2" max="16384" width="11.42578125" style="2"/>
  </cols>
  <sheetData>
    <row r="1" spans="1:3" x14ac:dyDescent="0.25">
      <c r="A1" s="3" t="s">
        <v>169</v>
      </c>
    </row>
    <row r="3" spans="1:3" x14ac:dyDescent="0.25">
      <c r="A3" s="3" t="s">
        <v>170</v>
      </c>
    </row>
    <row r="4" spans="1:3" x14ac:dyDescent="0.25">
      <c r="A4" s="3"/>
    </row>
    <row r="5" spans="1:3" x14ac:dyDescent="0.25">
      <c r="A5" s="9" t="s">
        <v>36</v>
      </c>
      <c r="B5" s="9"/>
      <c r="C5" s="9"/>
    </row>
    <row r="6" spans="1:3" s="4" customFormat="1" ht="31.5" customHeight="1" x14ac:dyDescent="0.25">
      <c r="A6" s="13" t="s">
        <v>0</v>
      </c>
      <c r="B6" s="13" t="s">
        <v>1</v>
      </c>
      <c r="C6" s="13" t="s">
        <v>10</v>
      </c>
    </row>
    <row r="7" spans="1:3" ht="16.5" customHeight="1" x14ac:dyDescent="0.25">
      <c r="A7" s="5" t="s">
        <v>63</v>
      </c>
      <c r="B7" s="11">
        <v>52</v>
      </c>
      <c r="C7" s="7">
        <f>SUM(B7:B7)</f>
        <v>52</v>
      </c>
    </row>
    <row r="8" spans="1:3" ht="16.5" customHeight="1" x14ac:dyDescent="0.25">
      <c r="A8" s="5" t="s">
        <v>157</v>
      </c>
      <c r="B8" s="11">
        <v>10</v>
      </c>
      <c r="C8" s="7">
        <f>SUM(B8:B8)</f>
        <v>10</v>
      </c>
    </row>
    <row r="9" spans="1:3" ht="16.5" customHeight="1" x14ac:dyDescent="0.25">
      <c r="A9" s="5" t="s">
        <v>173</v>
      </c>
      <c r="B9" s="11">
        <v>29</v>
      </c>
      <c r="C9" s="7">
        <f>SUM(B9:B9)</f>
        <v>29</v>
      </c>
    </row>
    <row r="10" spans="1:3" ht="16.5" customHeight="1" x14ac:dyDescent="0.25">
      <c r="A10" s="5" t="s">
        <v>172</v>
      </c>
      <c r="B10" s="11">
        <v>13</v>
      </c>
      <c r="C10" s="7">
        <f>SUM(B10:B10)</f>
        <v>13</v>
      </c>
    </row>
    <row r="11" spans="1:3" ht="16.5" customHeight="1" x14ac:dyDescent="0.25">
      <c r="A11" s="5" t="s">
        <v>26</v>
      </c>
      <c r="B11" s="11">
        <v>9</v>
      </c>
      <c r="C11" s="7">
        <f>SUM(B11:B11)</f>
        <v>9</v>
      </c>
    </row>
    <row r="12" spans="1:3" ht="28.5" customHeight="1" x14ac:dyDescent="0.25">
      <c r="A12" s="8" t="s">
        <v>11</v>
      </c>
      <c r="B12" s="7">
        <f>SUM(B7:B11)</f>
        <v>113</v>
      </c>
      <c r="C12" s="7">
        <f>SUM(C7:C11)</f>
        <v>113</v>
      </c>
    </row>
    <row r="13" spans="1:3" x14ac:dyDescent="0.25">
      <c r="A13" s="3"/>
      <c r="B13" s="10"/>
      <c r="C13" s="10"/>
    </row>
    <row r="14" spans="1:3" x14ac:dyDescent="0.25">
      <c r="A14" s="3"/>
      <c r="B14" s="10"/>
      <c r="C14" s="10"/>
    </row>
    <row r="15" spans="1:3" x14ac:dyDescent="0.25">
      <c r="A15" s="9" t="s">
        <v>18</v>
      </c>
      <c r="B15" s="9"/>
    </row>
    <row r="16" spans="1:3" ht="49.5" customHeight="1" x14ac:dyDescent="0.25">
      <c r="A16" s="13" t="s">
        <v>15</v>
      </c>
      <c r="B16" s="14" t="s">
        <v>16</v>
      </c>
    </row>
    <row r="17" spans="1:3" ht="16.5" customHeight="1" x14ac:dyDescent="0.25">
      <c r="A17" s="5" t="s">
        <v>119</v>
      </c>
      <c r="B17" s="6">
        <v>32</v>
      </c>
    </row>
    <row r="18" spans="1:3" ht="28.5" customHeight="1" x14ac:dyDescent="0.25">
      <c r="A18" s="8" t="s">
        <v>17</v>
      </c>
      <c r="B18" s="7">
        <f>SUM(B17:B17)</f>
        <v>32</v>
      </c>
    </row>
    <row r="19" spans="1:3" x14ac:dyDescent="0.25">
      <c r="A19" s="3"/>
      <c r="B19" s="10"/>
    </row>
    <row r="23" spans="1:3" x14ac:dyDescent="0.25">
      <c r="A23" s="9" t="s">
        <v>200</v>
      </c>
      <c r="B23" s="9"/>
      <c r="C23" s="9"/>
    </row>
    <row r="24" spans="1:3" s="4" customFormat="1" ht="31.5" customHeight="1" x14ac:dyDescent="0.25">
      <c r="A24" s="13" t="s">
        <v>0</v>
      </c>
      <c r="B24" s="14" t="s">
        <v>40</v>
      </c>
    </row>
    <row r="25" spans="1:3" ht="16.5" customHeight="1" x14ac:dyDescent="0.25">
      <c r="A25" s="5" t="s">
        <v>158</v>
      </c>
      <c r="B25" s="11">
        <v>29</v>
      </c>
      <c r="C25" s="10"/>
    </row>
    <row r="26" spans="1:3" ht="16.5" customHeight="1" x14ac:dyDescent="0.25">
      <c r="A26" s="5" t="s">
        <v>26</v>
      </c>
      <c r="B26" s="11">
        <v>9</v>
      </c>
      <c r="C26" s="10"/>
    </row>
    <row r="27" spans="1:3" ht="28.5" customHeight="1" x14ac:dyDescent="0.25">
      <c r="A27" s="8" t="s">
        <v>11</v>
      </c>
      <c r="B27" s="7">
        <f>SUM(B25:B26)</f>
        <v>38</v>
      </c>
      <c r="C27" s="10"/>
    </row>
  </sheetData>
  <sheetProtection algorithmName="SHA-512" hashValue="3goWrMjvanHY0AgCrmgfiUUeR4wRUYiuZHO9wDjGtIUPOC1ePp0XE/HD/VyVfD65vzkBU9YUOB/h62rSvrGjEg==" saltValue="7Gu4Xd3Z1oC0pbdxF/T5zA==" spinCount="100000" sheet="1" objects="1" scenarios="1" selectLockedCells="1" selectUnlockedCells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7AB4F-E1BC-4D9C-A2A0-34DDA91BA4B1}">
  <dimension ref="A1:D29"/>
  <sheetViews>
    <sheetView workbookViewId="0">
      <selection activeCell="A25" sqref="A25"/>
    </sheetView>
  </sheetViews>
  <sheetFormatPr baseColWidth="10" defaultRowHeight="13.5" x14ac:dyDescent="0.25"/>
  <cols>
    <col min="1" max="1" width="26.7109375" style="1" customWidth="1"/>
    <col min="2" max="16384" width="11.42578125" style="2"/>
  </cols>
  <sheetData>
    <row r="1" spans="1:4" x14ac:dyDescent="0.25">
      <c r="A1" s="3" t="s">
        <v>155</v>
      </c>
    </row>
    <row r="3" spans="1:4" x14ac:dyDescent="0.25">
      <c r="A3" s="3" t="s">
        <v>156</v>
      </c>
    </row>
    <row r="4" spans="1:4" x14ac:dyDescent="0.25">
      <c r="A4" s="3"/>
    </row>
    <row r="5" spans="1:4" x14ac:dyDescent="0.25">
      <c r="A5" s="9" t="s">
        <v>36</v>
      </c>
      <c r="B5" s="9"/>
      <c r="C5" s="9"/>
      <c r="D5" s="9"/>
    </row>
    <row r="6" spans="1:4" s="4" customFormat="1" ht="31.5" customHeight="1" x14ac:dyDescent="0.25">
      <c r="A6" s="13" t="s">
        <v>0</v>
      </c>
      <c r="B6" s="13" t="s">
        <v>2</v>
      </c>
      <c r="C6" s="13" t="s">
        <v>37</v>
      </c>
      <c r="D6" s="13" t="s">
        <v>10</v>
      </c>
    </row>
    <row r="7" spans="1:4" ht="16.5" customHeight="1" x14ac:dyDescent="0.25">
      <c r="A7" s="5" t="s">
        <v>79</v>
      </c>
      <c r="B7" s="11">
        <v>9</v>
      </c>
      <c r="C7" s="11">
        <v>5</v>
      </c>
      <c r="D7" s="7">
        <f>SUM(B7:C7)</f>
        <v>14</v>
      </c>
    </row>
    <row r="8" spans="1:4" ht="16.5" customHeight="1" x14ac:dyDescent="0.25">
      <c r="A8" s="5" t="s">
        <v>63</v>
      </c>
      <c r="B8" s="11" t="s">
        <v>27</v>
      </c>
      <c r="C8" s="11">
        <v>64</v>
      </c>
      <c r="D8" s="7">
        <f>SUM(B8:C8)</f>
        <v>64</v>
      </c>
    </row>
    <row r="9" spans="1:4" ht="16.5" customHeight="1" x14ac:dyDescent="0.25">
      <c r="A9" s="5" t="s">
        <v>157</v>
      </c>
      <c r="B9" s="11" t="s">
        <v>27</v>
      </c>
      <c r="C9" s="11">
        <v>13</v>
      </c>
      <c r="D9" s="7">
        <f>SUM(B9:C9)</f>
        <v>13</v>
      </c>
    </row>
    <row r="10" spans="1:4" ht="16.5" customHeight="1" x14ac:dyDescent="0.25">
      <c r="A10" s="5" t="s">
        <v>108</v>
      </c>
      <c r="B10" s="11" t="s">
        <v>27</v>
      </c>
      <c r="C10" s="11">
        <v>11</v>
      </c>
      <c r="D10" s="7">
        <f>SUM(B10:C10)</f>
        <v>11</v>
      </c>
    </row>
    <row r="11" spans="1:4" ht="28.5" customHeight="1" x14ac:dyDescent="0.25">
      <c r="A11" s="8" t="s">
        <v>11</v>
      </c>
      <c r="B11" s="7">
        <f>SUM(B7:B10)</f>
        <v>9</v>
      </c>
      <c r="C11" s="7">
        <f>SUM(C7:C10)</f>
        <v>93</v>
      </c>
      <c r="D11" s="7">
        <f>SUM(D7:D10)</f>
        <v>102</v>
      </c>
    </row>
    <row r="12" spans="1:4" x14ac:dyDescent="0.25">
      <c r="A12" s="3"/>
      <c r="B12" s="10"/>
      <c r="C12" s="10"/>
      <c r="D12" s="10"/>
    </row>
    <row r="13" spans="1:4" x14ac:dyDescent="0.25">
      <c r="A13" s="3"/>
      <c r="B13" s="10"/>
      <c r="C13" s="10"/>
      <c r="D13" s="10"/>
    </row>
    <row r="14" spans="1:4" x14ac:dyDescent="0.25">
      <c r="A14" s="9" t="s">
        <v>18</v>
      </c>
      <c r="B14" s="9"/>
    </row>
    <row r="15" spans="1:4" ht="49.5" customHeight="1" x14ac:dyDescent="0.25">
      <c r="A15" s="13" t="s">
        <v>15</v>
      </c>
      <c r="B15" s="14" t="s">
        <v>16</v>
      </c>
    </row>
    <row r="16" spans="1:4" ht="16.5" customHeight="1" x14ac:dyDescent="0.25">
      <c r="A16" s="5" t="s">
        <v>119</v>
      </c>
      <c r="B16" s="6">
        <v>71</v>
      </c>
    </row>
    <row r="17" spans="1:4" ht="28.5" customHeight="1" x14ac:dyDescent="0.25">
      <c r="A17" s="8" t="s">
        <v>17</v>
      </c>
      <c r="B17" s="7">
        <f>SUM(B16:B16)</f>
        <v>71</v>
      </c>
    </row>
    <row r="18" spans="1:4" x14ac:dyDescent="0.25">
      <c r="A18" s="3"/>
    </row>
    <row r="20" spans="1:4" x14ac:dyDescent="0.25">
      <c r="A20" s="3" t="s">
        <v>28</v>
      </c>
    </row>
    <row r="21" spans="1:4" ht="31.5" customHeight="1" x14ac:dyDescent="0.25">
      <c r="A21" s="13" t="s">
        <v>29</v>
      </c>
      <c r="B21" s="13" t="s">
        <v>20</v>
      </c>
    </row>
    <row r="22" spans="1:4" ht="123" customHeight="1" x14ac:dyDescent="0.25">
      <c r="A22" s="21"/>
      <c r="B22" s="12">
        <v>1</v>
      </c>
    </row>
    <row r="25" spans="1:4" x14ac:dyDescent="0.25">
      <c r="A25" s="9" t="s">
        <v>200</v>
      </c>
      <c r="B25" s="9"/>
      <c r="C25" s="9"/>
      <c r="D25" s="9"/>
    </row>
    <row r="26" spans="1:4" s="4" customFormat="1" ht="31.5" customHeight="1" x14ac:dyDescent="0.25">
      <c r="A26" s="13" t="s">
        <v>0</v>
      </c>
      <c r="B26" s="14" t="s">
        <v>40</v>
      </c>
    </row>
    <row r="27" spans="1:4" ht="16.5" customHeight="1" x14ac:dyDescent="0.25">
      <c r="A27" s="5" t="s">
        <v>157</v>
      </c>
      <c r="B27" s="11">
        <v>13</v>
      </c>
      <c r="C27" s="19"/>
      <c r="D27" s="10"/>
    </row>
    <row r="28" spans="1:4" ht="16.5" customHeight="1" x14ac:dyDescent="0.25">
      <c r="A28" s="5" t="s">
        <v>158</v>
      </c>
      <c r="B28" s="11">
        <v>11</v>
      </c>
      <c r="C28" s="19"/>
      <c r="D28" s="10"/>
    </row>
    <row r="29" spans="1:4" ht="28.5" customHeight="1" x14ac:dyDescent="0.25">
      <c r="A29" s="8" t="s">
        <v>11</v>
      </c>
      <c r="B29" s="7">
        <f>SUM(B27:B28)</f>
        <v>24</v>
      </c>
      <c r="C29" s="10"/>
      <c r="D29" s="10"/>
    </row>
  </sheetData>
  <sheetProtection algorithmName="SHA-512" hashValue="oYnO8/bSy7oeuHs2el3nMeKfIZvdWcF4XZAmqMuJxWsUFlcSRsfvp77ZhrtlOvjCX3b/JM+lmpcW8xBxtM0FFw==" saltValue="ET3S/v3InsrWP7Ag0Ugzrw==" spinCount="100000" sheet="1" objects="1" scenarios="1" selectLockedCells="1" selectUn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MFTV</vt:lpstr>
      <vt:lpstr>Valin</vt:lpstr>
      <vt:lpstr>Seine Ouest</vt:lpstr>
      <vt:lpstr>Quadrans</vt:lpstr>
      <vt:lpstr>Barjac</vt:lpstr>
      <vt:lpstr>Bois d'Arcy</vt:lpstr>
      <vt:lpstr>Bobigny</vt:lpstr>
      <vt:lpstr>Cergy</vt:lpstr>
      <vt:lpstr>Melun</vt:lpstr>
      <vt:lpstr>Versailles</vt:lpstr>
      <vt:lpstr>31 Lille</vt:lpstr>
      <vt:lpstr>Lomme</vt:lpstr>
      <vt:lpstr>Récaptitulatif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TEYSSIER</dc:creator>
  <cp:lastModifiedBy>Stephane TEYSSIER</cp:lastModifiedBy>
  <dcterms:created xsi:type="dcterms:W3CDTF">2025-11-17T12:33:04Z</dcterms:created>
  <dcterms:modified xsi:type="dcterms:W3CDTF">2026-02-10T09:13:48Z</dcterms:modified>
</cp:coreProperties>
</file>